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730" firstSheet="1" activeTab="1"/>
  </bookViews>
  <sheets>
    <sheet name="Приложение 5" sheetId="3" r:id="rId1"/>
    <sheet name="Приложение 2" sheetId="12" r:id="rId2"/>
    <sheet name="Приложение 3" sheetId="1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2" l="1"/>
  <c r="E20" i="12"/>
  <c r="G40" i="13" l="1"/>
  <c r="G11" i="13" s="1"/>
  <c r="G38" i="13"/>
  <c r="G37" i="13"/>
  <c r="G35" i="13"/>
  <c r="G36" i="13"/>
  <c r="G32" i="13"/>
  <c r="G30" i="13" s="1"/>
  <c r="G26" i="13"/>
  <c r="G20" i="13"/>
  <c r="G18" i="13"/>
  <c r="G17" i="13" s="1"/>
  <c r="G19" i="13"/>
  <c r="G16" i="13" s="1"/>
  <c r="I22" i="12" l="1"/>
  <c r="I21" i="12" s="1"/>
  <c r="H22" i="12"/>
  <c r="G22" i="12"/>
  <c r="G21" i="12" s="1"/>
  <c r="F21" i="12"/>
  <c r="H21" i="12"/>
  <c r="J21" i="12"/>
  <c r="F15" i="12"/>
  <c r="G15" i="12"/>
  <c r="H15" i="12"/>
  <c r="I15" i="12"/>
  <c r="J15" i="12"/>
  <c r="F27" i="12"/>
  <c r="G27" i="12"/>
  <c r="H27" i="12"/>
  <c r="I27" i="12"/>
  <c r="J27" i="12"/>
  <c r="F28" i="12"/>
  <c r="G28" i="12"/>
  <c r="H28" i="12"/>
  <c r="I28" i="12"/>
  <c r="J28" i="12"/>
  <c r="K19" i="12"/>
  <c r="K20" i="12"/>
  <c r="K22" i="12"/>
  <c r="K23" i="12"/>
  <c r="K24" i="12"/>
  <c r="K26" i="12"/>
  <c r="K30" i="12"/>
  <c r="K31" i="12"/>
  <c r="K35" i="12"/>
  <c r="K38" i="12"/>
  <c r="K39" i="12"/>
  <c r="K41" i="12"/>
  <c r="K43" i="12"/>
  <c r="K45" i="12"/>
  <c r="K47" i="12"/>
  <c r="K49" i="12"/>
  <c r="F20" i="12"/>
  <c r="G20" i="12"/>
  <c r="H20" i="12"/>
  <c r="I20" i="12"/>
  <c r="J20" i="12"/>
  <c r="J18" i="12" s="1"/>
  <c r="F33" i="12"/>
  <c r="F16" i="12" s="1"/>
  <c r="G33" i="12"/>
  <c r="G16" i="12" s="1"/>
  <c r="H33" i="12"/>
  <c r="H16" i="12" s="1"/>
  <c r="I33" i="12"/>
  <c r="I16" i="12" s="1"/>
  <c r="J33" i="12"/>
  <c r="G34" i="12"/>
  <c r="F36" i="12"/>
  <c r="F34" i="12" s="1"/>
  <c r="J16" i="12" l="1"/>
  <c r="G17" i="12"/>
  <c r="F17" i="12"/>
  <c r="H17" i="12"/>
  <c r="G14" i="12"/>
  <c r="I18" i="12"/>
  <c r="I17" i="12"/>
  <c r="I14" i="12" s="1"/>
  <c r="H18" i="12"/>
  <c r="G18" i="12"/>
  <c r="F18" i="12"/>
  <c r="H14" i="12"/>
  <c r="F14" i="12"/>
  <c r="H36" i="12"/>
  <c r="I36" i="12"/>
  <c r="J36" i="12"/>
  <c r="E36" i="12" l="1"/>
  <c r="E29" i="12"/>
  <c r="J17" i="12"/>
  <c r="J14" i="12" s="1"/>
  <c r="E15" i="12"/>
  <c r="K15" i="12" s="1"/>
  <c r="E33" i="12"/>
  <c r="K33" i="12" s="1"/>
  <c r="E27" i="12"/>
  <c r="G34" i="13"/>
  <c r="E16" i="12" l="1"/>
  <c r="K27" i="12"/>
  <c r="G25" i="13"/>
  <c r="G23" i="13" s="1"/>
  <c r="G12" i="13" s="1"/>
  <c r="K29" i="12"/>
  <c r="E34" i="12"/>
  <c r="K34" i="12" s="1"/>
  <c r="G33" i="13"/>
  <c r="G31" i="13" s="1"/>
  <c r="K36" i="12"/>
  <c r="K21" i="12"/>
  <c r="E28" i="12"/>
  <c r="E32" i="12"/>
  <c r="G24" i="13"/>
  <c r="G13" i="13" s="1"/>
  <c r="E25" i="12" l="1"/>
  <c r="K28" i="12"/>
  <c r="E17" i="12"/>
  <c r="E14" i="12" s="1"/>
  <c r="E18" i="12"/>
  <c r="K18" i="12" s="1"/>
  <c r="G29" i="13"/>
  <c r="J48" i="12"/>
  <c r="I48" i="12"/>
  <c r="H48" i="12"/>
  <c r="G48" i="12"/>
  <c r="F48" i="12"/>
  <c r="E48" i="12"/>
  <c r="K48" i="12" s="1"/>
  <c r="J46" i="12"/>
  <c r="I46" i="12"/>
  <c r="G46" i="12"/>
  <c r="F46" i="12"/>
  <c r="E46" i="12"/>
  <c r="J44" i="12"/>
  <c r="I44" i="12"/>
  <c r="H44" i="12"/>
  <c r="G44" i="12"/>
  <c r="F44" i="12"/>
  <c r="E44" i="12"/>
  <c r="K44" i="12" s="1"/>
  <c r="J42" i="12"/>
  <c r="I42" i="12"/>
  <c r="G42" i="12"/>
  <c r="F42" i="12"/>
  <c r="E42" i="12"/>
  <c r="J40" i="12"/>
  <c r="I40" i="12"/>
  <c r="G40" i="12"/>
  <c r="E40" i="12"/>
  <c r="J37" i="12"/>
  <c r="I37" i="12"/>
  <c r="H37" i="12"/>
  <c r="G37" i="12"/>
  <c r="F37" i="12"/>
  <c r="E37" i="12"/>
  <c r="J32" i="12"/>
  <c r="I32" i="12"/>
  <c r="G32" i="12"/>
  <c r="F32" i="12"/>
  <c r="J25" i="12"/>
  <c r="I25" i="12"/>
  <c r="G25" i="12"/>
  <c r="F25" i="12"/>
  <c r="J28" i="3"/>
  <c r="J26" i="3" s="1"/>
  <c r="I28" i="3"/>
  <c r="I26" i="3" s="1"/>
  <c r="H28" i="3"/>
  <c r="F28" i="3"/>
  <c r="E28" i="3"/>
  <c r="D28" i="3"/>
  <c r="J27" i="3"/>
  <c r="I27" i="3"/>
  <c r="H27" i="3"/>
  <c r="H26" i="3" s="1"/>
  <c r="G27" i="3"/>
  <c r="F27" i="3"/>
  <c r="E27" i="3"/>
  <c r="D27" i="3"/>
  <c r="D26" i="3" s="1"/>
  <c r="F26" i="3"/>
  <c r="J23" i="3"/>
  <c r="I23" i="3"/>
  <c r="H23" i="3"/>
  <c r="G23" i="3"/>
  <c r="F23" i="3"/>
  <c r="E23" i="3"/>
  <c r="D23" i="3"/>
  <c r="J19" i="3"/>
  <c r="H19" i="3"/>
  <c r="G19" i="3"/>
  <c r="F19" i="3"/>
  <c r="E19" i="3"/>
  <c r="D19" i="3"/>
  <c r="J15" i="3"/>
  <c r="I15" i="3"/>
  <c r="H15" i="3"/>
  <c r="F15" i="3"/>
  <c r="E15" i="3"/>
  <c r="D15" i="3"/>
  <c r="G14" i="3"/>
  <c r="G28" i="3" s="1"/>
  <c r="E26" i="3" l="1"/>
  <c r="K37" i="12"/>
  <c r="G14" i="13"/>
  <c r="H32" i="12"/>
  <c r="K32" i="12" s="1"/>
  <c r="H40" i="12"/>
  <c r="K40" i="12" s="1"/>
  <c r="H42" i="12"/>
  <c r="K42" i="12" s="1"/>
  <c r="G26" i="3"/>
  <c r="H46" i="12"/>
  <c r="K46" i="12" s="1"/>
  <c r="G15" i="3"/>
  <c r="K17" i="12" l="1"/>
  <c r="G21" i="13"/>
  <c r="G10" i="13"/>
  <c r="K16" i="12"/>
  <c r="K14" i="12" l="1"/>
  <c r="H25" i="12"/>
  <c r="K25" i="12" s="1"/>
</calcChain>
</file>

<file path=xl/sharedStrings.xml><?xml version="1.0" encoding="utf-8"?>
<sst xmlns="http://schemas.openxmlformats.org/spreadsheetml/2006/main" count="212" uniqueCount="104">
  <si>
    <t xml:space="preserve">          </t>
  </si>
  <si>
    <t xml:space="preserve">                                     </t>
  </si>
  <si>
    <t xml:space="preserve">Приложение № 5   </t>
  </si>
  <si>
    <t xml:space="preserve">                                                                                                                                       </t>
  </si>
  <si>
    <t>УТВЕРЖДЕНА</t>
  </si>
  <si>
    <t xml:space="preserve">                                                                                                                                                           </t>
  </si>
  <si>
    <t xml:space="preserve">постановлением администрации                                                                                                                                   Слободского района </t>
  </si>
  <si>
    <t>от 29.12.2023 №  1951</t>
  </si>
  <si>
    <t xml:space="preserve">                                                                                                                                         </t>
  </si>
  <si>
    <t xml:space="preserve"> Таблица № 2</t>
  </si>
  <si>
    <t>Ресурсное обеспечение основных мероприятий Подпрограммы «Обеспечение эффективного осуществления своих полномочий администрацией Слободского района Кировской области»</t>
  </si>
  <si>
    <t>№ п/п</t>
  </si>
  <si>
    <t>Мероприятия</t>
  </si>
  <si>
    <t>Исполнители</t>
  </si>
  <si>
    <t>Сумма финансирования мероприятия (тыс.рублей)</t>
  </si>
  <si>
    <t>Источники финансирования</t>
  </si>
  <si>
    <t>Сохранение и развитие кадрового потенциала администрации</t>
  </si>
  <si>
    <t>Администрация Слободского района (Управляющий делами, отдел управления делами, отдел централизованной бухгалтерии)</t>
  </si>
  <si>
    <t>Средства бюджета района</t>
  </si>
  <si>
    <t>Средства областного бюджета</t>
  </si>
  <si>
    <t>Всего</t>
  </si>
  <si>
    <t>Обеспечение коммунальными услугами</t>
  </si>
  <si>
    <t>Расходы, связанные с осуществлением функций руководства и управления в сфере установленных полномочий</t>
  </si>
  <si>
    <t>Укрепление материально-технической базы администрации</t>
  </si>
  <si>
    <t>Другие обязательства по выполнению функций исполнительными органами государственной власти</t>
  </si>
  <si>
    <t>Профилактика безнадзорности, беспризорности и правонарушений несовершеннолетних, обеспечение защиты прав и законных интересов несовершеннолетних</t>
  </si>
  <si>
    <t>Администрация Слободского района (КДН и ЗП)</t>
  </si>
  <si>
    <t>Мероприятия по обеспечению проведения мобилизации на территории Кировской области</t>
  </si>
  <si>
    <t>Итого, в том числе</t>
  </si>
  <si>
    <t>бюджет  района</t>
  </si>
  <si>
    <t>областной бюджет</t>
  </si>
  <si>
    <t xml:space="preserve">                                                                                                                                      </t>
  </si>
  <si>
    <t xml:space="preserve">                       </t>
  </si>
  <si>
    <t>УТВЕРЖДЕНО</t>
  </si>
  <si>
    <t xml:space="preserve">                                                                                                                                                              </t>
  </si>
  <si>
    <t>постановлением администрации</t>
  </si>
  <si>
    <t xml:space="preserve">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</si>
  <si>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</t>
  </si>
  <si>
    <t>№</t>
  </si>
  <si>
    <t>Статус</t>
  </si>
  <si>
    <t>Наименование программы, подпрограммы, мероприятия</t>
  </si>
  <si>
    <t>Источники финансирова-ния</t>
  </si>
  <si>
    <t>Сумма, тыс.руб.</t>
  </si>
  <si>
    <t>Итого</t>
  </si>
  <si>
    <t>Муниципальная программа</t>
  </si>
  <si>
    <t>"Развитие муниципального управления в Слободском районе"</t>
  </si>
  <si>
    <t>федеральный бюджет</t>
  </si>
  <si>
    <t>районный бюджет</t>
  </si>
  <si>
    <t>направления</t>
  </si>
  <si>
    <t>"Обеспечение эффективного осуществления своих полномочий администрацией Слободского района Кировской области"</t>
  </si>
  <si>
    <t>"Повышение эффективности деятельности управления образования администрации Слободского района"</t>
  </si>
  <si>
    <t>"Повышение эффективности управления в сфере социальной политики Слободского района"</t>
  </si>
  <si>
    <t>Отдельное мероприятие</t>
  </si>
  <si>
    <t>Доплаты к пенсиям, дополнительное пенсионное обеспечение</t>
  </si>
  <si>
    <t>Создание и деятельность в муниципальных образованиях административной (ых) комиссии(й)</t>
  </si>
  <si>
    <t>Мероприятия в установленной сфере деятельности (награждение по решениям Слободской районной Думы)</t>
  </si>
  <si>
    <t>Осуществление переданных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</si>
  <si>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Проведение выборов депутатов представительного органа Слободского района</t>
  </si>
  <si>
    <t>План по реализации муниципальной программы</t>
  </si>
  <si>
    <t>«Развитие муниципального управления в Слободском районе»</t>
  </si>
  <si>
    <t>Наименование муниципальной программы, отдельного мероприятия, мероприятия, входящего в состав отдельного мероприятия</t>
  </si>
  <si>
    <t>Ответственный исполнитель (Ф.И.О., должность)</t>
  </si>
  <si>
    <t>Срок</t>
  </si>
  <si>
    <t>Финансирование на очередной финансовый год, тыс.руб.</t>
  </si>
  <si>
    <t xml:space="preserve">Ожидаемый результат реализации мероприятия муниципальной программы </t>
  </si>
  <si>
    <t>начало реализации</t>
  </si>
  <si>
    <t>окончание реализации</t>
  </si>
  <si>
    <t>Муниципальная программа «Развитие муниципального управления в Слободском районе»</t>
  </si>
  <si>
    <t>Повышение эффективности и качества принимаемых управленческих решений, обеспечение эффективного осуществления полномочий</t>
  </si>
  <si>
    <t>Федеральный бюджет</t>
  </si>
  <si>
    <t>Областной бюджет</t>
  </si>
  <si>
    <t>Обеспечение эффективного осуществления своих полномочий администрацией Слободского района Кировской области</t>
  </si>
  <si>
    <t>Повышение эффективности деятельности управления образования администрации Слободского района</t>
  </si>
  <si>
    <t>Начальник управления образования Гусева Е.В.</t>
  </si>
  <si>
    <t>Повышение эффективности и качества принимаемых управленческих решений в сфере образования</t>
  </si>
  <si>
    <t>Повышение эффективности управления в сфере социальной политики Слободского района"</t>
  </si>
  <si>
    <t>Заместитель главы администрации, начальник управления социального развития Зязин С.В.</t>
  </si>
  <si>
    <t>Повышение эффективности и качества принимаемых управленческих решений в сфере социальной политики</t>
  </si>
  <si>
    <t>Дополнительная финансовая поддержка лиц, замещавших должности муниципальной службы в органах местного самоуправления</t>
  </si>
  <si>
    <t>Деятельность административной комиссии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</si>
  <si>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</si>
  <si>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Подготовка и повышение квалификации лиц, замещающих муниципальные должности, и муниципальных служащих</t>
  </si>
  <si>
    <t>на 2025 год</t>
  </si>
  <si>
    <t>Приложение № 3 к муниципальной программе</t>
  </si>
  <si>
    <t>Ресурсное обеспечение реализации муниципальной программы «Развитие муниципального управления в Слободском районе на 2025-2030 годы» за счет всех источников финансирования</t>
  </si>
  <si>
    <t>обеспечение деятельности администрации Слободского района</t>
  </si>
  <si>
    <t>мероприятие</t>
  </si>
  <si>
    <t>обеспечение эффективного осуществления своих полномочий администрацией Слободского района Кировской области</t>
  </si>
  <si>
    <t>1</t>
  </si>
  <si>
    <t>2</t>
  </si>
  <si>
    <t>обеспечение функционирования управления образования, повышение качества муниципального управления</t>
  </si>
  <si>
    <t xml:space="preserve">выявление, учет детей-сирот, детей, оставшихся без попечения родителей,
устройство детей-сирот, детей, оставшихся без попечения родителей
</t>
  </si>
  <si>
    <t>3</t>
  </si>
  <si>
    <t>обеспечение функционирования управления социального развития управления</t>
  </si>
  <si>
    <t>Повышение уровня подготовки лиц, замещающих муниципальные должности, и муниципальных служащих (в т.ч. включает направление на курсы повышения квалификации и профессиональной переподготовки)</t>
  </si>
  <si>
    <t>выявление, учет детей-сирот, детей, оставшихся без попечения родителей,
устройство детей-сирот, детей, оставшихся без попечения родителей</t>
  </si>
  <si>
    <t>7</t>
  </si>
  <si>
    <t xml:space="preserve"> </t>
  </si>
  <si>
    <t>Первый заместитель главы администрации, Шишкина Е.В.</t>
  </si>
  <si>
    <t>Районный бюджет</t>
  </si>
  <si>
    <t>повышение эффективного муниципального управления Слободского района</t>
  </si>
  <si>
    <t xml:space="preserve"> Приложение № 2</t>
  </si>
  <si>
    <t>Приложение № 3</t>
  </si>
  <si>
    <t>Слободского района от 30.06.2025  № 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</si>
</sst>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3">
    <font>
      <sz val="11"/>
      <color theme="1"/>
      <name val="Calibri"/>
      <charset val="13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2" fontId="4" fillId="0" borderId="1" xfId="0" applyNumberFormat="1" applyFont="1" applyBorder="1"/>
    <xf numFmtId="0" fontId="4" fillId="0" borderId="4" xfId="0" applyFont="1" applyBorder="1"/>
    <xf numFmtId="0" fontId="4" fillId="2" borderId="1" xfId="0" applyFont="1" applyFill="1" applyBorder="1"/>
    <xf numFmtId="165" fontId="4" fillId="0" borderId="1" xfId="0" applyNumberFormat="1" applyFont="1" applyBorder="1"/>
    <xf numFmtId="0" fontId="4" fillId="0" borderId="1" xfId="0" applyFont="1" applyFill="1" applyBorder="1"/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/>
    <xf numFmtId="165" fontId="4" fillId="2" borderId="1" xfId="0" applyNumberFormat="1" applyFont="1" applyFill="1" applyBorder="1"/>
    <xf numFmtId="0" fontId="5" fillId="2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3" borderId="1" xfId="0" applyFont="1" applyFill="1" applyBorder="1"/>
    <xf numFmtId="0" fontId="6" fillId="0" borderId="1" xfId="0" applyFont="1" applyFill="1" applyBorder="1" applyAlignment="1">
      <alignment wrapText="1"/>
    </xf>
    <xf numFmtId="0" fontId="3" fillId="0" borderId="0" xfId="0" applyFont="1" applyFill="1"/>
    <xf numFmtId="0" fontId="6" fillId="0" borderId="0" xfId="0" applyFont="1"/>
    <xf numFmtId="0" fontId="4" fillId="0" borderId="0" xfId="0" applyFont="1"/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3" fillId="0" borderId="1" xfId="0" applyFont="1" applyBorder="1"/>
    <xf numFmtId="0" fontId="3" fillId="2" borderId="1" xfId="0" applyFont="1" applyFill="1" applyBorder="1"/>
    <xf numFmtId="0" fontId="7" fillId="0" borderId="5" xfId="0" applyFont="1" applyBorder="1"/>
    <xf numFmtId="0" fontId="4" fillId="0" borderId="1" xfId="0" applyFont="1" applyFill="1" applyBorder="1" applyAlignment="1">
      <alignment wrapText="1"/>
    </xf>
    <xf numFmtId="0" fontId="5" fillId="3" borderId="0" xfId="0" applyFont="1" applyFill="1"/>
    <xf numFmtId="0" fontId="4" fillId="3" borderId="0" xfId="0" applyFont="1" applyFill="1"/>
    <xf numFmtId="0" fontId="0" fillId="3" borderId="0" xfId="0" applyFill="1"/>
    <xf numFmtId="0" fontId="4" fillId="0" borderId="1" xfId="0" applyFont="1" applyBorder="1"/>
    <xf numFmtId="0" fontId="4" fillId="0" borderId="2" xfId="0" applyFont="1" applyBorder="1"/>
    <xf numFmtId="0" fontId="4" fillId="2" borderId="4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8" fillId="0" borderId="4" xfId="0" applyFont="1" applyBorder="1"/>
    <xf numFmtId="49" fontId="8" fillId="0" borderId="4" xfId="0" applyNumberFormat="1" applyFont="1" applyBorder="1"/>
    <xf numFmtId="0" fontId="4" fillId="0" borderId="1" xfId="0" applyFont="1" applyBorder="1"/>
    <xf numFmtId="164" fontId="4" fillId="0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4" xfId="0" applyFont="1" applyBorder="1" applyAlignment="1">
      <alignment vertical="top" wrapText="1"/>
    </xf>
    <xf numFmtId="2" fontId="4" fillId="3" borderId="1" xfId="0" applyNumberFormat="1" applyFont="1" applyFill="1" applyBorder="1"/>
    <xf numFmtId="2" fontId="4" fillId="2" borderId="1" xfId="0" applyNumberFormat="1" applyFont="1" applyFill="1" applyBorder="1"/>
    <xf numFmtId="2" fontId="4" fillId="0" borderId="1" xfId="0" applyNumberFormat="1" applyFont="1" applyFill="1" applyBorder="1"/>
    <xf numFmtId="2" fontId="5" fillId="3" borderId="1" xfId="0" applyNumberFormat="1" applyFont="1" applyFill="1" applyBorder="1"/>
    <xf numFmtId="0" fontId="4" fillId="3" borderId="3" xfId="0" applyFont="1" applyFill="1" applyBorder="1"/>
    <xf numFmtId="0" fontId="0" fillId="0" borderId="4" xfId="0" applyBorder="1" applyAlignment="1">
      <alignment horizontal="center"/>
    </xf>
    <xf numFmtId="2" fontId="4" fillId="3" borderId="3" xfId="0" applyNumberFormat="1" applyFont="1" applyFill="1" applyBorder="1"/>
    <xf numFmtId="0" fontId="4" fillId="0" borderId="1" xfId="0" applyFont="1" applyBorder="1"/>
    <xf numFmtId="0" fontId="4" fillId="0" borderId="2" xfId="0" applyFont="1" applyFill="1" applyBorder="1"/>
    <xf numFmtId="0" fontId="4" fillId="2" borderId="4" xfId="0" applyFont="1" applyFill="1" applyBorder="1" applyAlignment="1">
      <alignment vertical="justify" wrapText="1"/>
    </xf>
    <xf numFmtId="0" fontId="4" fillId="3" borderId="7" xfId="0" applyFont="1" applyFill="1" applyBorder="1"/>
    <xf numFmtId="0" fontId="4" fillId="0" borderId="3" xfId="0" applyFont="1" applyFill="1" applyBorder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/>
    <xf numFmtId="0" fontId="8" fillId="0" borderId="3" xfId="0" applyFont="1" applyBorder="1"/>
    <xf numFmtId="0" fontId="4" fillId="0" borderId="1" xfId="0" applyFont="1" applyBorder="1" applyAlignment="1">
      <alignment vertical="center"/>
    </xf>
    <xf numFmtId="49" fontId="4" fillId="0" borderId="2" xfId="0" applyNumberFormat="1" applyFont="1" applyBorder="1"/>
    <xf numFmtId="49" fontId="8" fillId="0" borderId="4" xfId="0" applyNumberFormat="1" applyFont="1" applyBorder="1"/>
    <xf numFmtId="49" fontId="8" fillId="0" borderId="3" xfId="0" applyNumberFormat="1" applyFont="1" applyBorder="1"/>
    <xf numFmtId="49" fontId="4" fillId="0" borderId="4" xfId="0" applyNumberFormat="1" applyFont="1" applyBorder="1"/>
    <xf numFmtId="0" fontId="8" fillId="0" borderId="4" xfId="0" applyFont="1" applyBorder="1"/>
    <xf numFmtId="0" fontId="4" fillId="0" borderId="1" xfId="0" applyFont="1" applyBorder="1" applyAlignment="1">
      <alignment vertical="center" wrapText="1"/>
    </xf>
    <xf numFmtId="0" fontId="9" fillId="0" borderId="2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4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9" fillId="0" borderId="2" xfId="0" applyFont="1" applyBorder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 applyAlignment="1">
      <alignment wrapText="1"/>
    </xf>
    <xf numFmtId="0" fontId="9" fillId="3" borderId="4" xfId="0" applyFont="1" applyFill="1" applyBorder="1" applyAlignment="1">
      <alignment wrapText="1"/>
    </xf>
    <xf numFmtId="0" fontId="10" fillId="3" borderId="4" xfId="0" applyFont="1" applyFill="1" applyBorder="1" applyAlignment="1">
      <alignment wrapText="1"/>
    </xf>
    <xf numFmtId="0" fontId="10" fillId="3" borderId="3" xfId="0" applyFont="1" applyFill="1" applyBorder="1" applyAlignment="1">
      <alignment wrapText="1"/>
    </xf>
    <xf numFmtId="0" fontId="9" fillId="3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4" fillId="0" borderId="2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4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0" fillId="0" borderId="3" xfId="0" applyBorder="1" applyAlignment="1">
      <alignment vertical="top"/>
    </xf>
    <xf numFmtId="0" fontId="6" fillId="2" borderId="2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0" fillId="0" borderId="4" xfId="0" applyBorder="1" applyAlignment="1"/>
    <xf numFmtId="0" fontId="0" fillId="0" borderId="3" xfId="0" applyBorder="1" applyAlignment="1"/>
    <xf numFmtId="0" fontId="4" fillId="0" borderId="2" xfId="0" applyFont="1" applyFill="1" applyBorder="1" applyAlignment="1">
      <alignment wrapText="1"/>
    </xf>
    <xf numFmtId="164" fontId="4" fillId="0" borderId="2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 wrapText="1"/>
    </xf>
    <xf numFmtId="0" fontId="11" fillId="0" borderId="4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Fill="1" applyBorder="1"/>
    <xf numFmtId="0" fontId="0" fillId="0" borderId="3" xfId="0" applyFill="1" applyBorder="1"/>
    <xf numFmtId="0" fontId="4" fillId="0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0" fillId="0" borderId="3" xfId="0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164" fontId="4" fillId="0" borderId="2" xfId="0" applyNumberFormat="1" applyFont="1" applyFill="1" applyBorder="1"/>
    <xf numFmtId="164" fontId="4" fillId="0" borderId="4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opLeftCell="A17" workbookViewId="0">
      <selection activeCell="I5" sqref="I5"/>
    </sheetView>
  </sheetViews>
  <sheetFormatPr defaultColWidth="9" defaultRowHeight="15"/>
  <cols>
    <col min="2" max="2" width="37.5703125" customWidth="1"/>
    <col min="3" max="3" width="25.85546875" customWidth="1"/>
    <col min="4" max="10" width="10.7109375" customWidth="1"/>
    <col min="11" max="11" width="23.5703125" customWidth="1"/>
  </cols>
  <sheetData>
    <row r="1" spans="1:12" ht="18.7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 t="s">
        <v>2</v>
      </c>
      <c r="J1" s="1"/>
      <c r="K1" s="1"/>
    </row>
    <row r="2" spans="1:12" ht="18.7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8.75">
      <c r="A3" s="1"/>
      <c r="B3" s="1" t="s">
        <v>3</v>
      </c>
      <c r="C3" s="1"/>
      <c r="D3" s="1"/>
      <c r="E3" s="1"/>
      <c r="F3" s="1"/>
      <c r="G3" s="1"/>
      <c r="H3" s="1"/>
      <c r="I3" s="1" t="s">
        <v>4</v>
      </c>
      <c r="J3" s="1"/>
      <c r="K3" s="1"/>
    </row>
    <row r="4" spans="1:12" ht="31.5" customHeight="1">
      <c r="A4" s="1"/>
      <c r="B4" s="1" t="s">
        <v>5</v>
      </c>
      <c r="C4" s="1"/>
      <c r="D4" s="1"/>
      <c r="E4" s="1"/>
      <c r="F4" s="1"/>
      <c r="G4" s="1"/>
      <c r="H4" s="1"/>
      <c r="I4" s="61" t="s">
        <v>6</v>
      </c>
      <c r="J4" s="62"/>
      <c r="K4" s="62"/>
    </row>
    <row r="5" spans="1:12" ht="18.75">
      <c r="A5" s="1"/>
      <c r="B5" s="1"/>
      <c r="C5" s="1"/>
      <c r="D5" s="1"/>
      <c r="E5" s="1"/>
      <c r="F5" s="1"/>
      <c r="G5" s="1"/>
      <c r="H5" s="1"/>
      <c r="I5" s="1" t="s">
        <v>7</v>
      </c>
      <c r="J5" s="1"/>
      <c r="K5" s="1"/>
    </row>
    <row r="6" spans="1:12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2" ht="18.75">
      <c r="A7" s="1" t="s">
        <v>8</v>
      </c>
      <c r="B7" s="1"/>
      <c r="C7" s="1"/>
      <c r="D7" s="1"/>
      <c r="E7" s="1"/>
      <c r="F7" s="1"/>
      <c r="G7" s="1"/>
      <c r="H7" s="1"/>
      <c r="I7" s="1" t="s">
        <v>9</v>
      </c>
      <c r="J7" s="1"/>
      <c r="K7" s="1"/>
    </row>
    <row r="8" spans="1:12" ht="18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2" ht="40.5" customHeight="1">
      <c r="A9" s="63" t="s">
        <v>10</v>
      </c>
      <c r="B9" s="63"/>
      <c r="C9" s="63"/>
      <c r="D9" s="63"/>
      <c r="E9" s="63"/>
      <c r="F9" s="63"/>
      <c r="G9" s="63"/>
      <c r="H9" s="63"/>
      <c r="I9" s="63"/>
      <c r="J9" s="63"/>
      <c r="K9" s="63"/>
    </row>
    <row r="10" spans="1:12" ht="18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2" ht="15.75">
      <c r="A11" s="64" t="s">
        <v>11</v>
      </c>
      <c r="B11" s="64" t="s">
        <v>12</v>
      </c>
      <c r="C11" s="64" t="s">
        <v>13</v>
      </c>
      <c r="D11" s="64" t="s">
        <v>14</v>
      </c>
      <c r="E11" s="64"/>
      <c r="F11" s="64"/>
      <c r="G11" s="64"/>
      <c r="H11" s="64"/>
      <c r="I11" s="64"/>
      <c r="J11" s="64"/>
      <c r="K11" s="67" t="s">
        <v>15</v>
      </c>
    </row>
    <row r="12" spans="1:12" ht="15.75">
      <c r="A12" s="65"/>
      <c r="B12" s="65"/>
      <c r="C12" s="65"/>
      <c r="D12" s="4">
        <v>2020</v>
      </c>
      <c r="E12" s="4">
        <v>2021</v>
      </c>
      <c r="F12" s="4">
        <v>2022</v>
      </c>
      <c r="G12" s="4">
        <v>2023</v>
      </c>
      <c r="H12" s="4">
        <v>2024</v>
      </c>
      <c r="I12" s="4">
        <v>2025</v>
      </c>
      <c r="J12" s="4">
        <v>2026</v>
      </c>
      <c r="K12" s="68"/>
    </row>
    <row r="13" spans="1:12" ht="39.75" customHeight="1">
      <c r="A13" s="65">
        <v>1</v>
      </c>
      <c r="B13" s="66" t="s">
        <v>16</v>
      </c>
      <c r="C13" s="66" t="s">
        <v>17</v>
      </c>
      <c r="D13" s="4">
        <v>22636.3</v>
      </c>
      <c r="E13" s="4">
        <v>25065</v>
      </c>
      <c r="F13" s="4">
        <v>26500.2</v>
      </c>
      <c r="G13" s="10">
        <v>30801</v>
      </c>
      <c r="H13" s="4">
        <v>0</v>
      </c>
      <c r="I13" s="4">
        <v>0</v>
      </c>
      <c r="J13" s="4">
        <v>0</v>
      </c>
      <c r="K13" s="5" t="s">
        <v>18</v>
      </c>
    </row>
    <row r="14" spans="1:12" ht="39.75" customHeight="1">
      <c r="A14" s="65"/>
      <c r="B14" s="66"/>
      <c r="C14" s="66"/>
      <c r="D14" s="4">
        <v>190.2</v>
      </c>
      <c r="E14" s="4">
        <v>0</v>
      </c>
      <c r="F14" s="4">
        <v>171.9</v>
      </c>
      <c r="G14" s="10">
        <f>65+1040.6</f>
        <v>1105.5999999999999</v>
      </c>
      <c r="H14" s="4">
        <v>0</v>
      </c>
      <c r="I14" s="4">
        <v>0</v>
      </c>
      <c r="J14" s="4">
        <v>0</v>
      </c>
      <c r="K14" s="5" t="s">
        <v>19</v>
      </c>
    </row>
    <row r="15" spans="1:12" ht="32.25" customHeight="1">
      <c r="A15" s="65"/>
      <c r="B15" s="66"/>
      <c r="C15" s="66"/>
      <c r="D15" s="4">
        <f t="shared" ref="D15:G15" si="0">D14+D13</f>
        <v>22826.5</v>
      </c>
      <c r="E15" s="4">
        <f t="shared" si="0"/>
        <v>25065</v>
      </c>
      <c r="F15" s="4">
        <f t="shared" si="0"/>
        <v>26672.100000000002</v>
      </c>
      <c r="G15" s="10">
        <f t="shared" si="0"/>
        <v>31906.6</v>
      </c>
      <c r="H15" s="10">
        <f t="shared" ref="H15:J15" si="1">H14+H13</f>
        <v>0</v>
      </c>
      <c r="I15" s="10">
        <f t="shared" si="1"/>
        <v>0</v>
      </c>
      <c r="J15" s="10">
        <f t="shared" si="1"/>
        <v>0</v>
      </c>
      <c r="K15" s="4" t="s">
        <v>20</v>
      </c>
      <c r="L15" s="28"/>
    </row>
    <row r="16" spans="1:12" ht="111" customHeight="1">
      <c r="A16" s="4">
        <v>2</v>
      </c>
      <c r="B16" s="5" t="s">
        <v>21</v>
      </c>
      <c r="C16" s="5" t="s">
        <v>17</v>
      </c>
      <c r="D16" s="4">
        <v>0</v>
      </c>
      <c r="E16" s="4">
        <v>1863.8</v>
      </c>
      <c r="F16" s="4">
        <v>2207.8000000000002</v>
      </c>
      <c r="G16" s="10">
        <v>1699.9</v>
      </c>
      <c r="H16" s="17">
        <v>0</v>
      </c>
      <c r="I16" s="17">
        <v>0</v>
      </c>
      <c r="J16" s="17">
        <v>0</v>
      </c>
      <c r="K16" s="5" t="s">
        <v>18</v>
      </c>
    </row>
    <row r="17" spans="1:11" ht="35.25" customHeight="1">
      <c r="A17" s="65">
        <v>3</v>
      </c>
      <c r="B17" s="66" t="s">
        <v>22</v>
      </c>
      <c r="C17" s="66" t="s">
        <v>17</v>
      </c>
      <c r="D17" s="4">
        <v>962.3</v>
      </c>
      <c r="E17" s="4">
        <v>866.8</v>
      </c>
      <c r="F17" s="4">
        <v>1880</v>
      </c>
      <c r="G17" s="10">
        <v>1413.6</v>
      </c>
      <c r="H17" s="10">
        <v>0</v>
      </c>
      <c r="I17" s="10">
        <v>0</v>
      </c>
      <c r="J17" s="10">
        <v>0</v>
      </c>
      <c r="K17" s="5" t="s">
        <v>18</v>
      </c>
    </row>
    <row r="18" spans="1:11" ht="31.5">
      <c r="A18" s="65"/>
      <c r="B18" s="66"/>
      <c r="C18" s="66"/>
      <c r="D18" s="4">
        <v>0</v>
      </c>
      <c r="E18" s="4">
        <v>0</v>
      </c>
      <c r="F18" s="4">
        <v>0</v>
      </c>
      <c r="G18" s="10">
        <v>0</v>
      </c>
      <c r="H18" s="10">
        <v>0</v>
      </c>
      <c r="I18" s="10">
        <v>0</v>
      </c>
      <c r="J18" s="10">
        <v>0</v>
      </c>
      <c r="K18" s="5" t="s">
        <v>19</v>
      </c>
    </row>
    <row r="19" spans="1:11" ht="23.25" customHeight="1">
      <c r="A19" s="65"/>
      <c r="B19" s="66"/>
      <c r="C19" s="66"/>
      <c r="D19" s="4">
        <f>D18+D17</f>
        <v>962.3</v>
      </c>
      <c r="E19" s="4">
        <f t="shared" ref="E19:J19" si="2">E18+E17</f>
        <v>866.8</v>
      </c>
      <c r="F19" s="4">
        <f t="shared" si="2"/>
        <v>1880</v>
      </c>
      <c r="G19" s="10">
        <f t="shared" si="2"/>
        <v>1413.6</v>
      </c>
      <c r="H19" s="10">
        <f t="shared" si="2"/>
        <v>0</v>
      </c>
      <c r="I19" s="10">
        <v>0</v>
      </c>
      <c r="J19" s="10">
        <f t="shared" si="2"/>
        <v>0</v>
      </c>
      <c r="K19" s="4" t="s">
        <v>20</v>
      </c>
    </row>
    <row r="20" spans="1:11" ht="114" customHeight="1">
      <c r="A20" s="4">
        <v>4</v>
      </c>
      <c r="B20" s="5" t="s">
        <v>23</v>
      </c>
      <c r="C20" s="5" t="s">
        <v>17</v>
      </c>
      <c r="D20" s="4">
        <v>203.8</v>
      </c>
      <c r="E20" s="4">
        <v>307.10000000000002</v>
      </c>
      <c r="F20" s="4">
        <v>473.7</v>
      </c>
      <c r="G20" s="10">
        <v>376.5</v>
      </c>
      <c r="H20" s="17">
        <v>0</v>
      </c>
      <c r="I20" s="17">
        <v>0</v>
      </c>
      <c r="J20" s="17">
        <v>0</v>
      </c>
      <c r="K20" s="5" t="s">
        <v>18</v>
      </c>
    </row>
    <row r="21" spans="1:11" ht="38.25" customHeight="1">
      <c r="A21" s="65">
        <v>5</v>
      </c>
      <c r="B21" s="66" t="s">
        <v>24</v>
      </c>
      <c r="C21" s="66" t="s">
        <v>17</v>
      </c>
      <c r="D21" s="4">
        <v>216.2</v>
      </c>
      <c r="E21" s="4">
        <v>762.1</v>
      </c>
      <c r="F21" s="4">
        <v>479.6</v>
      </c>
      <c r="G21" s="10">
        <v>679.3</v>
      </c>
      <c r="H21" s="4">
        <v>0</v>
      </c>
      <c r="I21" s="4">
        <v>0</v>
      </c>
      <c r="J21" s="4">
        <v>0</v>
      </c>
      <c r="K21" s="5" t="s">
        <v>18</v>
      </c>
    </row>
    <row r="22" spans="1:11" ht="30" customHeight="1">
      <c r="A22" s="65"/>
      <c r="B22" s="66"/>
      <c r="C22" s="66"/>
      <c r="D22" s="4">
        <v>0</v>
      </c>
      <c r="E22" s="4">
        <v>48.2</v>
      </c>
      <c r="F22" s="4">
        <v>0</v>
      </c>
      <c r="G22" s="10">
        <v>0</v>
      </c>
      <c r="H22" s="4">
        <v>0</v>
      </c>
      <c r="I22" s="4">
        <v>0</v>
      </c>
      <c r="J22" s="4">
        <v>0</v>
      </c>
      <c r="K22" s="5" t="s">
        <v>19</v>
      </c>
    </row>
    <row r="23" spans="1:11" ht="25.5" customHeight="1">
      <c r="A23" s="65"/>
      <c r="B23" s="66"/>
      <c r="C23" s="66"/>
      <c r="D23" s="4">
        <f>D22+D21</f>
        <v>216.2</v>
      </c>
      <c r="E23" s="4">
        <f t="shared" ref="E23:J23" si="3">E22+E21</f>
        <v>810.30000000000007</v>
      </c>
      <c r="F23" s="4">
        <f t="shared" si="3"/>
        <v>479.6</v>
      </c>
      <c r="G23" s="10">
        <f t="shared" si="3"/>
        <v>679.3</v>
      </c>
      <c r="H23" s="4">
        <f t="shared" si="3"/>
        <v>0</v>
      </c>
      <c r="I23" s="4">
        <f t="shared" si="3"/>
        <v>0</v>
      </c>
      <c r="J23" s="4">
        <f t="shared" si="3"/>
        <v>0</v>
      </c>
      <c r="K23" s="5" t="s">
        <v>20</v>
      </c>
    </row>
    <row r="24" spans="1:11" ht="85.5" customHeight="1">
      <c r="A24" s="4">
        <v>6</v>
      </c>
      <c r="B24" s="5" t="s">
        <v>25</v>
      </c>
      <c r="C24" s="5" t="s">
        <v>26</v>
      </c>
      <c r="D24" s="4">
        <v>968</v>
      </c>
      <c r="E24" s="4">
        <v>1440</v>
      </c>
      <c r="F24" s="4">
        <v>1523</v>
      </c>
      <c r="G24" s="10">
        <v>1372.9</v>
      </c>
      <c r="H24" s="4">
        <v>0</v>
      </c>
      <c r="I24" s="4">
        <v>0</v>
      </c>
      <c r="J24" s="4">
        <v>0</v>
      </c>
      <c r="K24" s="5" t="s">
        <v>19</v>
      </c>
    </row>
    <row r="25" spans="1:11" ht="115.5" customHeight="1">
      <c r="A25" s="4">
        <v>7</v>
      </c>
      <c r="B25" s="5" t="s">
        <v>27</v>
      </c>
      <c r="C25" s="5" t="s">
        <v>17</v>
      </c>
      <c r="D25" s="4">
        <v>0</v>
      </c>
      <c r="E25" s="4">
        <v>0</v>
      </c>
      <c r="F25" s="4">
        <v>11.2</v>
      </c>
      <c r="G25" s="10">
        <v>0</v>
      </c>
      <c r="H25" s="4">
        <v>0</v>
      </c>
      <c r="I25" s="4">
        <v>0</v>
      </c>
      <c r="J25" s="4">
        <v>0</v>
      </c>
      <c r="K25" s="5" t="s">
        <v>18</v>
      </c>
    </row>
    <row r="26" spans="1:11" ht="18" customHeight="1">
      <c r="A26" s="4"/>
      <c r="B26" s="26" t="s">
        <v>28</v>
      </c>
      <c r="C26" s="26"/>
      <c r="D26" s="26">
        <f>D27+D28</f>
        <v>25176.799999999999</v>
      </c>
      <c r="E26" s="26">
        <f t="shared" ref="E26:J26" si="4">E27+E28</f>
        <v>30353</v>
      </c>
      <c r="F26" s="26">
        <f t="shared" si="4"/>
        <v>33247.4</v>
      </c>
      <c r="G26" s="27">
        <f t="shared" si="4"/>
        <v>37448.800000000003</v>
      </c>
      <c r="H26" s="27">
        <f t="shared" si="4"/>
        <v>0</v>
      </c>
      <c r="I26" s="27">
        <f t="shared" si="4"/>
        <v>0</v>
      </c>
      <c r="J26" s="27">
        <f t="shared" si="4"/>
        <v>0</v>
      </c>
      <c r="K26" s="4"/>
    </row>
    <row r="27" spans="1:11" ht="18" customHeight="1">
      <c r="A27" s="4"/>
      <c r="B27" s="4" t="s">
        <v>29</v>
      </c>
      <c r="C27" s="4"/>
      <c r="D27" s="4">
        <f>D25+D21+D20+D17+D16+D13</f>
        <v>24018.6</v>
      </c>
      <c r="E27" s="4">
        <f t="shared" ref="E27:J27" si="5">E25+E21+E20+E17+E16+E13</f>
        <v>28864.799999999999</v>
      </c>
      <c r="F27" s="4">
        <f t="shared" si="5"/>
        <v>31552.5</v>
      </c>
      <c r="G27" s="10">
        <f t="shared" si="5"/>
        <v>34970.300000000003</v>
      </c>
      <c r="H27" s="10">
        <f t="shared" si="5"/>
        <v>0</v>
      </c>
      <c r="I27" s="10">
        <f t="shared" si="5"/>
        <v>0</v>
      </c>
      <c r="J27" s="10">
        <f t="shared" si="5"/>
        <v>0</v>
      </c>
      <c r="K27" s="4"/>
    </row>
    <row r="28" spans="1:11" ht="18" customHeight="1">
      <c r="A28" s="4"/>
      <c r="B28" s="4" t="s">
        <v>30</v>
      </c>
      <c r="C28" s="4"/>
      <c r="D28" s="4">
        <f>D24+D22+D18+D14</f>
        <v>1158.2</v>
      </c>
      <c r="E28" s="4">
        <f t="shared" ref="E28:J28" si="6">E24+E22+E18+E14</f>
        <v>1488.2</v>
      </c>
      <c r="F28" s="4">
        <f t="shared" si="6"/>
        <v>1694.9</v>
      </c>
      <c r="G28" s="10">
        <f t="shared" si="6"/>
        <v>2478.5</v>
      </c>
      <c r="H28" s="10">
        <f t="shared" si="6"/>
        <v>0</v>
      </c>
      <c r="I28" s="10">
        <f t="shared" si="6"/>
        <v>0</v>
      </c>
      <c r="J28" s="10">
        <f t="shared" si="6"/>
        <v>0</v>
      </c>
      <c r="K28" s="4"/>
    </row>
    <row r="29" spans="1:11" ht="15.7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ht="15.7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8.75">
      <c r="A31" s="1" t="s">
        <v>31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8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8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8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8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8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8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8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8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8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8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</sheetData>
  <mergeCells count="16">
    <mergeCell ref="C17:C19"/>
    <mergeCell ref="C21:C23"/>
    <mergeCell ref="K11:K12"/>
    <mergeCell ref="A17:A19"/>
    <mergeCell ref="A21:A23"/>
    <mergeCell ref="B11:B12"/>
    <mergeCell ref="B13:B15"/>
    <mergeCell ref="B17:B19"/>
    <mergeCell ref="B21:B23"/>
    <mergeCell ref="I4:K4"/>
    <mergeCell ref="A9:K9"/>
    <mergeCell ref="D11:J11"/>
    <mergeCell ref="A11:A12"/>
    <mergeCell ref="A13:A15"/>
    <mergeCell ref="C11:C12"/>
    <mergeCell ref="C13:C15"/>
  </mergeCells>
  <pageMargins left="0.70866141732283505" right="0.31496062992126" top="0.74803149606299202" bottom="0.55118110236220497" header="0.31496062992126" footer="0.31496062992126"/>
  <pageSetup paperSize="9" scale="7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topLeftCell="B1" workbookViewId="0">
      <selection activeCell="H17" sqref="H17"/>
    </sheetView>
  </sheetViews>
  <sheetFormatPr defaultColWidth="9" defaultRowHeight="15"/>
  <cols>
    <col min="1" max="1" width="4.42578125" customWidth="1"/>
    <col min="2" max="2" width="30.85546875" customWidth="1"/>
    <col min="3" max="3" width="31.7109375" customWidth="1"/>
    <col min="4" max="4" width="23.28515625" customWidth="1"/>
    <col min="5" max="5" width="14.7109375" customWidth="1"/>
    <col min="6" max="7" width="12.28515625" customWidth="1"/>
    <col min="8" max="8" width="13.140625" style="32" customWidth="1"/>
    <col min="9" max="11" width="12.28515625" customWidth="1"/>
    <col min="12" max="12" width="12.85546875" customWidth="1"/>
  </cols>
  <sheetData>
    <row r="1" spans="1:11" s="23" customFormat="1" ht="15.75">
      <c r="A1" s="23" t="s">
        <v>31</v>
      </c>
      <c r="H1" s="30" t="s">
        <v>101</v>
      </c>
    </row>
    <row r="2" spans="1:11" s="23" customFormat="1" ht="15.75">
      <c r="A2" s="23" t="s">
        <v>32</v>
      </c>
      <c r="H2" s="31"/>
    </row>
    <row r="3" spans="1:11" s="23" customFormat="1" ht="15.75">
      <c r="A3" s="23" t="s">
        <v>3</v>
      </c>
      <c r="H3" s="31" t="s">
        <v>33</v>
      </c>
    </row>
    <row r="4" spans="1:11" s="23" customFormat="1" ht="15.75">
      <c r="H4" s="31"/>
    </row>
    <row r="5" spans="1:11" s="23" customFormat="1" ht="15.75">
      <c r="A5" s="23" t="s">
        <v>34</v>
      </c>
      <c r="H5" s="31" t="s">
        <v>35</v>
      </c>
    </row>
    <row r="6" spans="1:11" s="23" customFormat="1" ht="15.75">
      <c r="A6" s="23" t="s">
        <v>36</v>
      </c>
      <c r="H6" s="31" t="s">
        <v>103</v>
      </c>
    </row>
    <row r="7" spans="1:11" s="23" customFormat="1" ht="15.75">
      <c r="H7" s="31"/>
    </row>
    <row r="8" spans="1:11" s="23" customFormat="1" ht="15.75">
      <c r="A8" s="23" t="s">
        <v>37</v>
      </c>
      <c r="H8" s="31" t="s">
        <v>83</v>
      </c>
    </row>
    <row r="9" spans="1:11" s="23" customFormat="1" ht="15.75">
      <c r="H9" s="31"/>
    </row>
    <row r="10" spans="1:11" s="23" customFormat="1" ht="42" customHeight="1">
      <c r="A10" s="63" t="s">
        <v>84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</row>
    <row r="11" spans="1:11" s="23" customFormat="1" ht="15.75">
      <c r="H11" s="31"/>
    </row>
    <row r="12" spans="1:11" s="23" customFormat="1" ht="35.25" customHeight="1">
      <c r="A12" s="71" t="s">
        <v>38</v>
      </c>
      <c r="B12" s="71" t="s">
        <v>39</v>
      </c>
      <c r="C12" s="77" t="s">
        <v>40</v>
      </c>
      <c r="D12" s="77" t="s">
        <v>41</v>
      </c>
      <c r="E12" s="64" t="s">
        <v>42</v>
      </c>
      <c r="F12" s="64"/>
      <c r="G12" s="64"/>
      <c r="H12" s="64"/>
      <c r="I12" s="64"/>
      <c r="J12" s="64"/>
      <c r="K12" s="64"/>
    </row>
    <row r="13" spans="1:11" s="23" customFormat="1" ht="21" customHeight="1">
      <c r="A13" s="71"/>
      <c r="B13" s="71"/>
      <c r="C13" s="71"/>
      <c r="D13" s="71"/>
      <c r="E13" s="4">
        <v>2025</v>
      </c>
      <c r="F13" s="4">
        <v>2026</v>
      </c>
      <c r="G13" s="4">
        <v>2027</v>
      </c>
      <c r="H13" s="19">
        <v>2028</v>
      </c>
      <c r="I13" s="4">
        <v>2029</v>
      </c>
      <c r="J13" s="4">
        <v>2030</v>
      </c>
      <c r="K13" s="25" t="s">
        <v>43</v>
      </c>
    </row>
    <row r="14" spans="1:11" s="23" customFormat="1" ht="24.95" customHeight="1">
      <c r="A14" s="72"/>
      <c r="B14" s="89" t="s">
        <v>44</v>
      </c>
      <c r="C14" s="78" t="s">
        <v>45</v>
      </c>
      <c r="D14" s="33" t="s">
        <v>20</v>
      </c>
      <c r="E14" s="8">
        <f>E15+E16+E17</f>
        <v>57925.999999999993</v>
      </c>
      <c r="F14" s="8">
        <f t="shared" ref="F14:J14" si="0">F15+F16+F17</f>
        <v>52052.909999999996</v>
      </c>
      <c r="G14" s="8">
        <f t="shared" si="0"/>
        <v>52038.77</v>
      </c>
      <c r="H14" s="8">
        <f t="shared" si="0"/>
        <v>52038.77</v>
      </c>
      <c r="I14" s="8">
        <f t="shared" si="0"/>
        <v>52038.77</v>
      </c>
      <c r="J14" s="8">
        <f t="shared" si="0"/>
        <v>52038.77</v>
      </c>
      <c r="K14" s="8">
        <f>E14+F14+G14+H14+J14+I14</f>
        <v>318133.99</v>
      </c>
    </row>
    <row r="15" spans="1:11" s="23" customFormat="1" ht="24.95" customHeight="1">
      <c r="A15" s="73"/>
      <c r="B15" s="90"/>
      <c r="C15" s="79"/>
      <c r="D15" s="33" t="s">
        <v>46</v>
      </c>
      <c r="E15" s="8">
        <f>E19+E26+E47</f>
        <v>4.0999999999999996</v>
      </c>
      <c r="F15" s="8">
        <f t="shared" ref="F15:J15" si="1">F19+F26+F47</f>
        <v>22.8</v>
      </c>
      <c r="G15" s="8">
        <f t="shared" si="1"/>
        <v>8.66</v>
      </c>
      <c r="H15" s="8">
        <f t="shared" si="1"/>
        <v>8.66</v>
      </c>
      <c r="I15" s="8">
        <f t="shared" si="1"/>
        <v>8.66</v>
      </c>
      <c r="J15" s="8">
        <f t="shared" si="1"/>
        <v>8.66</v>
      </c>
      <c r="K15" s="8">
        <f t="shared" ref="K15:K49" si="2">E15+F15+G15+H15+J15+I15</f>
        <v>61.539999999999992</v>
      </c>
    </row>
    <row r="16" spans="1:11" s="23" customFormat="1" ht="24.95" customHeight="1">
      <c r="A16" s="73"/>
      <c r="B16" s="90"/>
      <c r="C16" s="79"/>
      <c r="D16" s="33" t="s">
        <v>30</v>
      </c>
      <c r="E16" s="8">
        <f>E20+E27+E33+E43+E38</f>
        <v>7799.9000000000005</v>
      </c>
      <c r="F16" s="8">
        <f t="shared" ref="F16:J16" si="3">F20+F27+F33+F43+F38</f>
        <v>7733.26</v>
      </c>
      <c r="G16" s="8">
        <f t="shared" si="3"/>
        <v>7733.26</v>
      </c>
      <c r="H16" s="8">
        <f t="shared" si="3"/>
        <v>7733.26</v>
      </c>
      <c r="I16" s="8">
        <f t="shared" si="3"/>
        <v>7733.26</v>
      </c>
      <c r="J16" s="8">
        <f t="shared" si="3"/>
        <v>7733.26</v>
      </c>
      <c r="K16" s="8">
        <f t="shared" si="2"/>
        <v>46466.200000000004</v>
      </c>
    </row>
    <row r="17" spans="1:11" s="23" customFormat="1" ht="24.95" customHeight="1">
      <c r="A17" s="74"/>
      <c r="B17" s="91"/>
      <c r="C17" s="80"/>
      <c r="D17" s="33" t="s">
        <v>47</v>
      </c>
      <c r="E17" s="8">
        <f>E21+E28+E34+E39+E41+E45+E49</f>
        <v>50121.999999999993</v>
      </c>
      <c r="F17" s="8">
        <f t="shared" ref="F17:I17" si="4">F21+F28+F34+F39+F41+F45+F49</f>
        <v>44296.85</v>
      </c>
      <c r="G17" s="8">
        <f t="shared" si="4"/>
        <v>44296.85</v>
      </c>
      <c r="H17" s="8">
        <f t="shared" si="4"/>
        <v>44296.85</v>
      </c>
      <c r="I17" s="8">
        <f t="shared" si="4"/>
        <v>44296.85</v>
      </c>
      <c r="J17" s="8">
        <f t="shared" ref="J17" si="5">J21+J28+J34+J39+J41+J45+J49</f>
        <v>44296.85</v>
      </c>
      <c r="K17" s="8">
        <f t="shared" si="2"/>
        <v>271606.25</v>
      </c>
    </row>
    <row r="18" spans="1:11" s="23" customFormat="1" ht="29.1" customHeight="1">
      <c r="A18" s="72" t="s">
        <v>88</v>
      </c>
      <c r="B18" s="92" t="s">
        <v>48</v>
      </c>
      <c r="C18" s="81" t="s">
        <v>49</v>
      </c>
      <c r="D18" s="10" t="s">
        <v>20</v>
      </c>
      <c r="E18" s="8">
        <f>E19+E20+E21</f>
        <v>46110.299999999996</v>
      </c>
      <c r="F18" s="8">
        <f t="shared" ref="F18:J18" si="6">F19+F20+F21</f>
        <v>40400</v>
      </c>
      <c r="G18" s="8">
        <f t="shared" si="6"/>
        <v>40400</v>
      </c>
      <c r="H18" s="8">
        <f t="shared" si="6"/>
        <v>40400</v>
      </c>
      <c r="I18" s="8">
        <f t="shared" si="6"/>
        <v>40400</v>
      </c>
      <c r="J18" s="8">
        <f t="shared" si="6"/>
        <v>40400</v>
      </c>
      <c r="K18" s="8">
        <f t="shared" si="2"/>
        <v>248110.3</v>
      </c>
    </row>
    <row r="19" spans="1:11" s="23" customFormat="1" ht="29.1" customHeight="1">
      <c r="A19" s="75"/>
      <c r="B19" s="93"/>
      <c r="C19" s="82"/>
      <c r="D19" s="33" t="s">
        <v>46</v>
      </c>
      <c r="E19" s="8">
        <v>0</v>
      </c>
      <c r="F19" s="8">
        <v>0</v>
      </c>
      <c r="G19" s="8">
        <v>0</v>
      </c>
      <c r="H19" s="49">
        <v>0</v>
      </c>
      <c r="I19" s="50"/>
      <c r="J19" s="50">
        <v>0</v>
      </c>
      <c r="K19" s="8">
        <f t="shared" si="2"/>
        <v>0</v>
      </c>
    </row>
    <row r="20" spans="1:11" s="23" customFormat="1" ht="29.1" customHeight="1">
      <c r="A20" s="76"/>
      <c r="B20" s="94"/>
      <c r="C20" s="83"/>
      <c r="D20" s="10" t="s">
        <v>30</v>
      </c>
      <c r="E20" s="8">
        <f>E24+E23</f>
        <v>5384.6</v>
      </c>
      <c r="F20" s="49">
        <f t="shared" ref="F20:J20" si="7">F24+F23</f>
        <v>5384.6</v>
      </c>
      <c r="G20" s="8">
        <f t="shared" si="7"/>
        <v>5384.6</v>
      </c>
      <c r="H20" s="8">
        <f t="shared" si="7"/>
        <v>5384.6</v>
      </c>
      <c r="I20" s="8">
        <f t="shared" si="7"/>
        <v>5384.6</v>
      </c>
      <c r="J20" s="8">
        <f t="shared" si="7"/>
        <v>5384.6</v>
      </c>
      <c r="K20" s="8">
        <f t="shared" si="2"/>
        <v>32307.599999999999</v>
      </c>
    </row>
    <row r="21" spans="1:11" s="23" customFormat="1" ht="29.1" customHeight="1">
      <c r="A21" s="70"/>
      <c r="B21" s="95"/>
      <c r="C21" s="84"/>
      <c r="D21" s="10" t="s">
        <v>47</v>
      </c>
      <c r="E21" s="8">
        <v>40725.699999999997</v>
      </c>
      <c r="F21" s="8">
        <f t="shared" ref="F21:J21" si="8">F22</f>
        <v>35015.4</v>
      </c>
      <c r="G21" s="8">
        <f t="shared" si="8"/>
        <v>35015.4</v>
      </c>
      <c r="H21" s="8">
        <f t="shared" si="8"/>
        <v>35015.4</v>
      </c>
      <c r="I21" s="8">
        <f t="shared" si="8"/>
        <v>35015.4</v>
      </c>
      <c r="J21" s="8">
        <f t="shared" si="8"/>
        <v>35015.4</v>
      </c>
      <c r="K21" s="8">
        <f t="shared" si="2"/>
        <v>215802.69999999998</v>
      </c>
    </row>
    <row r="22" spans="1:11" s="23" customFormat="1" ht="46.5" customHeight="1">
      <c r="A22" s="38"/>
      <c r="B22" s="85" t="s">
        <v>86</v>
      </c>
      <c r="C22" s="87" t="s">
        <v>85</v>
      </c>
      <c r="D22" s="10" t="s">
        <v>47</v>
      </c>
      <c r="E22" s="8">
        <v>40725.699999999997</v>
      </c>
      <c r="F22" s="8">
        <v>35015.4</v>
      </c>
      <c r="G22" s="8">
        <f>2085.4+28708.6+3438.4+683+100</f>
        <v>35015.4</v>
      </c>
      <c r="H22" s="8">
        <f>2085.4+28708.6+3438.4+683+100</f>
        <v>35015.4</v>
      </c>
      <c r="I22" s="8">
        <f>2085.4+28708.6+3438.4+683+100</f>
        <v>35015.4</v>
      </c>
      <c r="J22" s="8">
        <v>35015.4</v>
      </c>
      <c r="K22" s="8">
        <f t="shared" si="2"/>
        <v>215802.69999999998</v>
      </c>
    </row>
    <row r="23" spans="1:11" s="23" customFormat="1" ht="46.5" customHeight="1">
      <c r="A23" s="38"/>
      <c r="B23" s="86"/>
      <c r="C23" s="88"/>
      <c r="D23" s="10" t="s">
        <v>30</v>
      </c>
      <c r="E23" s="49">
        <v>3506.6</v>
      </c>
      <c r="F23" s="49">
        <v>3506.6</v>
      </c>
      <c r="G23" s="49">
        <v>3506.6</v>
      </c>
      <c r="H23" s="49">
        <v>3506.6</v>
      </c>
      <c r="I23" s="49">
        <v>3506.6</v>
      </c>
      <c r="J23" s="49">
        <v>3506.6</v>
      </c>
      <c r="K23" s="8">
        <f t="shared" si="2"/>
        <v>21039.599999999999</v>
      </c>
    </row>
    <row r="24" spans="1:11" s="23" customFormat="1" ht="75" customHeight="1">
      <c r="A24" s="38"/>
      <c r="B24" s="48" t="s">
        <v>86</v>
      </c>
      <c r="C24" s="35" t="s">
        <v>87</v>
      </c>
      <c r="D24" s="10" t="s">
        <v>30</v>
      </c>
      <c r="E24" s="49">
        <v>1878</v>
      </c>
      <c r="F24" s="49">
        <v>1878</v>
      </c>
      <c r="G24" s="49">
        <v>1878</v>
      </c>
      <c r="H24" s="49">
        <v>1878</v>
      </c>
      <c r="I24" s="49">
        <v>1878</v>
      </c>
      <c r="J24" s="49">
        <v>1878</v>
      </c>
      <c r="K24" s="8">
        <f t="shared" si="2"/>
        <v>11268</v>
      </c>
    </row>
    <row r="25" spans="1:11" s="23" customFormat="1" ht="21.95" customHeight="1">
      <c r="A25" s="72" t="s">
        <v>89</v>
      </c>
      <c r="B25" s="92" t="s">
        <v>48</v>
      </c>
      <c r="C25" s="81" t="s">
        <v>50</v>
      </c>
      <c r="D25" s="10" t="s">
        <v>20</v>
      </c>
      <c r="E25" s="49">
        <f>E27+E28</f>
        <v>3756.7</v>
      </c>
      <c r="F25" s="8">
        <f t="shared" ref="F25:J25" si="9">F27+F28</f>
        <v>3735.4</v>
      </c>
      <c r="G25" s="8">
        <f t="shared" si="9"/>
        <v>3735.4</v>
      </c>
      <c r="H25" s="49">
        <f>H27+H28+H26</f>
        <v>3735.4</v>
      </c>
      <c r="I25" s="50">
        <f t="shared" si="9"/>
        <v>3735.4</v>
      </c>
      <c r="J25" s="50">
        <f t="shared" si="9"/>
        <v>3735.4</v>
      </c>
      <c r="K25" s="8">
        <f t="shared" si="2"/>
        <v>22433.7</v>
      </c>
    </row>
    <row r="26" spans="1:11" s="23" customFormat="1" ht="21.95" customHeight="1">
      <c r="A26" s="75"/>
      <c r="B26" s="93"/>
      <c r="C26" s="82"/>
      <c r="D26" s="33" t="s">
        <v>46</v>
      </c>
      <c r="E26" s="49">
        <v>0</v>
      </c>
      <c r="F26" s="8">
        <v>0</v>
      </c>
      <c r="G26" s="8">
        <v>0</v>
      </c>
      <c r="H26" s="49">
        <v>0</v>
      </c>
      <c r="I26" s="50">
        <v>0</v>
      </c>
      <c r="J26" s="50">
        <v>0</v>
      </c>
      <c r="K26" s="8">
        <f t="shared" si="2"/>
        <v>0</v>
      </c>
    </row>
    <row r="27" spans="1:11" s="23" customFormat="1" ht="21.95" customHeight="1">
      <c r="A27" s="73"/>
      <c r="B27" s="94"/>
      <c r="C27" s="83"/>
      <c r="D27" s="10" t="s">
        <v>30</v>
      </c>
      <c r="E27" s="49">
        <f>E29</f>
        <v>2259</v>
      </c>
      <c r="F27" s="49">
        <f t="shared" ref="F27:J27" si="10">F29</f>
        <v>2259</v>
      </c>
      <c r="G27" s="49">
        <f t="shared" si="10"/>
        <v>2259</v>
      </c>
      <c r="H27" s="49">
        <f t="shared" si="10"/>
        <v>2259</v>
      </c>
      <c r="I27" s="49">
        <f t="shared" si="10"/>
        <v>2259</v>
      </c>
      <c r="J27" s="49">
        <f t="shared" si="10"/>
        <v>2259</v>
      </c>
      <c r="K27" s="8">
        <f t="shared" si="2"/>
        <v>13554</v>
      </c>
    </row>
    <row r="28" spans="1:11" s="23" customFormat="1" ht="21.95" customHeight="1">
      <c r="A28" s="74"/>
      <c r="B28" s="95"/>
      <c r="C28" s="84"/>
      <c r="D28" s="10" t="s">
        <v>47</v>
      </c>
      <c r="E28" s="49">
        <f>E30+E31</f>
        <v>1497.7</v>
      </c>
      <c r="F28" s="49">
        <f t="shared" ref="F28:J28" si="11">F30+F31</f>
        <v>1476.4</v>
      </c>
      <c r="G28" s="49">
        <f t="shared" si="11"/>
        <v>1476.4</v>
      </c>
      <c r="H28" s="49">
        <f t="shared" si="11"/>
        <v>1476.4</v>
      </c>
      <c r="I28" s="49">
        <f t="shared" si="11"/>
        <v>1476.4</v>
      </c>
      <c r="J28" s="49">
        <f t="shared" si="11"/>
        <v>1476.4</v>
      </c>
      <c r="K28" s="8">
        <f t="shared" si="2"/>
        <v>8879.6999999999989</v>
      </c>
    </row>
    <row r="29" spans="1:11" s="23" customFormat="1" ht="39.950000000000003" customHeight="1">
      <c r="A29" s="39"/>
      <c r="B29" s="85" t="s">
        <v>86</v>
      </c>
      <c r="C29" s="87" t="s">
        <v>90</v>
      </c>
      <c r="D29" s="10" t="s">
        <v>30</v>
      </c>
      <c r="E29" s="49">
        <f>2087+172</f>
        <v>2259</v>
      </c>
      <c r="F29" s="49">
        <v>2259</v>
      </c>
      <c r="G29" s="49">
        <v>2259</v>
      </c>
      <c r="H29" s="49">
        <v>2259</v>
      </c>
      <c r="I29" s="49">
        <v>2259</v>
      </c>
      <c r="J29" s="49">
        <v>2259</v>
      </c>
      <c r="K29" s="8">
        <f t="shared" si="2"/>
        <v>13554</v>
      </c>
    </row>
    <row r="30" spans="1:11" s="23" customFormat="1" ht="39.950000000000003" customHeight="1">
      <c r="A30" s="39"/>
      <c r="B30" s="86"/>
      <c r="C30" s="88"/>
      <c r="D30" s="10" t="s">
        <v>47</v>
      </c>
      <c r="E30" s="49">
        <v>1497.7</v>
      </c>
      <c r="F30" s="49">
        <v>1476.4</v>
      </c>
      <c r="G30" s="49">
        <v>1476.4</v>
      </c>
      <c r="H30" s="49">
        <v>1476.4</v>
      </c>
      <c r="I30" s="49">
        <v>1476.4</v>
      </c>
      <c r="J30" s="49">
        <v>1476.4</v>
      </c>
      <c r="K30" s="8">
        <f t="shared" si="2"/>
        <v>8879.6999999999989</v>
      </c>
    </row>
    <row r="31" spans="1:11" s="23" customFormat="1" ht="99" customHeight="1">
      <c r="A31" s="39"/>
      <c r="B31" s="48" t="s">
        <v>86</v>
      </c>
      <c r="C31" s="58" t="s">
        <v>91</v>
      </c>
      <c r="D31" s="10" t="s">
        <v>47</v>
      </c>
      <c r="E31" s="49">
        <v>0</v>
      </c>
      <c r="F31" s="8">
        <v>0</v>
      </c>
      <c r="G31" s="8">
        <v>0</v>
      </c>
      <c r="H31" s="49">
        <v>0</v>
      </c>
      <c r="I31" s="50">
        <v>0</v>
      </c>
      <c r="J31" s="50">
        <v>0</v>
      </c>
      <c r="K31" s="8">
        <f t="shared" si="2"/>
        <v>0</v>
      </c>
    </row>
    <row r="32" spans="1:11" s="23" customFormat="1" ht="24.95" customHeight="1">
      <c r="A32" s="72" t="s">
        <v>92</v>
      </c>
      <c r="B32" s="96" t="s">
        <v>48</v>
      </c>
      <c r="C32" s="81" t="s">
        <v>51</v>
      </c>
      <c r="D32" s="10" t="s">
        <v>20</v>
      </c>
      <c r="E32" s="49">
        <f>E33+E34</f>
        <v>4757.5</v>
      </c>
      <c r="F32" s="8">
        <f t="shared" ref="F32:J32" si="12">F33+F34</f>
        <v>4664.6000000000004</v>
      </c>
      <c r="G32" s="8">
        <f t="shared" si="12"/>
        <v>4664.6000000000004</v>
      </c>
      <c r="H32" s="49">
        <f t="shared" si="12"/>
        <v>4664.6000000000004</v>
      </c>
      <c r="I32" s="50">
        <f t="shared" si="12"/>
        <v>4664.6000000000004</v>
      </c>
      <c r="J32" s="50">
        <f t="shared" si="12"/>
        <v>4664.6000000000004</v>
      </c>
      <c r="K32" s="8">
        <f t="shared" si="2"/>
        <v>28080.5</v>
      </c>
    </row>
    <row r="33" spans="1:11" s="23" customFormat="1" ht="24.95" customHeight="1">
      <c r="A33" s="73"/>
      <c r="B33" s="97"/>
      <c r="C33" s="83"/>
      <c r="D33" s="10" t="s">
        <v>30</v>
      </c>
      <c r="E33" s="49">
        <f>E35</f>
        <v>0</v>
      </c>
      <c r="F33" s="49">
        <f t="shared" ref="F33:J33" si="13">F35</f>
        <v>0</v>
      </c>
      <c r="G33" s="49">
        <f t="shared" si="13"/>
        <v>0</v>
      </c>
      <c r="H33" s="49">
        <f t="shared" si="13"/>
        <v>0</v>
      </c>
      <c r="I33" s="49">
        <f t="shared" si="13"/>
        <v>0</v>
      </c>
      <c r="J33" s="49">
        <f t="shared" si="13"/>
        <v>0</v>
      </c>
      <c r="K33" s="8">
        <f t="shared" si="2"/>
        <v>0</v>
      </c>
    </row>
    <row r="34" spans="1:11" s="23" customFormat="1" ht="24.95" customHeight="1">
      <c r="A34" s="74"/>
      <c r="B34" s="98"/>
      <c r="C34" s="84"/>
      <c r="D34" s="10" t="s">
        <v>47</v>
      </c>
      <c r="E34" s="49">
        <f>E36</f>
        <v>4757.5</v>
      </c>
      <c r="F34" s="49">
        <f t="shared" ref="F34:G34" si="14">F36</f>
        <v>4664.6000000000004</v>
      </c>
      <c r="G34" s="49">
        <f t="shared" si="14"/>
        <v>4664.6000000000004</v>
      </c>
      <c r="H34" s="49">
        <v>4664.6000000000004</v>
      </c>
      <c r="I34" s="49">
        <v>4664.6000000000004</v>
      </c>
      <c r="J34" s="49">
        <v>4664.6000000000004</v>
      </c>
      <c r="K34" s="8">
        <f t="shared" si="2"/>
        <v>28080.5</v>
      </c>
    </row>
    <row r="35" spans="1:11" s="23" customFormat="1" ht="35.1" customHeight="1">
      <c r="A35" s="72"/>
      <c r="B35" s="85" t="s">
        <v>86</v>
      </c>
      <c r="C35" s="87" t="s">
        <v>93</v>
      </c>
      <c r="D35" s="10" t="s">
        <v>30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8">
        <f t="shared" si="2"/>
        <v>0</v>
      </c>
    </row>
    <row r="36" spans="1:11" s="23" customFormat="1" ht="35.1" customHeight="1">
      <c r="A36" s="70"/>
      <c r="B36" s="86"/>
      <c r="C36" s="88"/>
      <c r="D36" s="10" t="s">
        <v>47</v>
      </c>
      <c r="E36" s="51">
        <f>4584.6+80+92.9</f>
        <v>4757.5</v>
      </c>
      <c r="F36" s="49">
        <f>4584.6+80</f>
        <v>4664.6000000000004</v>
      </c>
      <c r="G36" s="49">
        <v>4664.6000000000004</v>
      </c>
      <c r="H36" s="49">
        <f t="shared" ref="H36:J36" si="15">4584.6+80+92.9</f>
        <v>4757.5</v>
      </c>
      <c r="I36" s="49">
        <f t="shared" si="15"/>
        <v>4757.5</v>
      </c>
      <c r="J36" s="49">
        <f t="shared" si="15"/>
        <v>4757.5</v>
      </c>
      <c r="K36" s="8">
        <f t="shared" si="2"/>
        <v>28359.200000000001</v>
      </c>
    </row>
    <row r="37" spans="1:11" s="23" customFormat="1" ht="38.1" customHeight="1">
      <c r="A37" s="99">
        <v>4</v>
      </c>
      <c r="B37" s="99" t="s">
        <v>52</v>
      </c>
      <c r="C37" s="106" t="s">
        <v>94</v>
      </c>
      <c r="D37" s="10" t="s">
        <v>20</v>
      </c>
      <c r="E37" s="49">
        <f>E38+E39</f>
        <v>152.1</v>
      </c>
      <c r="F37" s="8">
        <f t="shared" ref="F37:J37" si="16">F38+F39</f>
        <v>84.809999999999988</v>
      </c>
      <c r="G37" s="8">
        <f t="shared" si="16"/>
        <v>84.809999999999988</v>
      </c>
      <c r="H37" s="49">
        <f t="shared" si="16"/>
        <v>84.809999999999988</v>
      </c>
      <c r="I37" s="50">
        <f t="shared" si="16"/>
        <v>84.809999999999988</v>
      </c>
      <c r="J37" s="50">
        <f t="shared" si="16"/>
        <v>84.809999999999988</v>
      </c>
      <c r="K37" s="8">
        <f t="shared" si="2"/>
        <v>576.15</v>
      </c>
    </row>
    <row r="38" spans="1:11" s="23" customFormat="1" ht="38.1" customHeight="1">
      <c r="A38" s="100"/>
      <c r="B38" s="100"/>
      <c r="C38" s="107"/>
      <c r="D38" s="10" t="s">
        <v>30</v>
      </c>
      <c r="E38" s="49">
        <v>150.6</v>
      </c>
      <c r="F38" s="49">
        <v>83.96</v>
      </c>
      <c r="G38" s="49">
        <v>83.96</v>
      </c>
      <c r="H38" s="49">
        <v>83.96</v>
      </c>
      <c r="I38" s="49">
        <v>83.96</v>
      </c>
      <c r="J38" s="49">
        <v>83.96</v>
      </c>
      <c r="K38" s="8">
        <f t="shared" si="2"/>
        <v>570.4</v>
      </c>
    </row>
    <row r="39" spans="1:11" s="23" customFormat="1" ht="38.1" customHeight="1">
      <c r="A39" s="101"/>
      <c r="B39" s="101"/>
      <c r="C39" s="108"/>
      <c r="D39" s="10" t="s">
        <v>47</v>
      </c>
      <c r="E39" s="49">
        <v>1.5</v>
      </c>
      <c r="F39" s="49">
        <v>0.85</v>
      </c>
      <c r="G39" s="49">
        <v>0.85</v>
      </c>
      <c r="H39" s="49">
        <v>0.85</v>
      </c>
      <c r="I39" s="49">
        <v>0.85</v>
      </c>
      <c r="J39" s="49">
        <v>0.85</v>
      </c>
      <c r="K39" s="8">
        <f t="shared" si="2"/>
        <v>5.7499999999999991</v>
      </c>
    </row>
    <row r="40" spans="1:11" s="23" customFormat="1" ht="30" customHeight="1">
      <c r="A40" s="34">
        <v>5</v>
      </c>
      <c r="B40" s="99" t="s">
        <v>52</v>
      </c>
      <c r="C40" s="87" t="s">
        <v>53</v>
      </c>
      <c r="D40" s="33" t="s">
        <v>20</v>
      </c>
      <c r="E40" s="49">
        <f>E41</f>
        <v>3139.6</v>
      </c>
      <c r="F40" s="49">
        <f t="shared" ref="F40:J40" si="17">F41</f>
        <v>3139.6</v>
      </c>
      <c r="G40" s="49">
        <f t="shared" si="17"/>
        <v>3139.6</v>
      </c>
      <c r="H40" s="49">
        <f t="shared" si="17"/>
        <v>3139.6</v>
      </c>
      <c r="I40" s="49">
        <f t="shared" si="17"/>
        <v>3139.6</v>
      </c>
      <c r="J40" s="49">
        <f t="shared" si="17"/>
        <v>3139.6</v>
      </c>
      <c r="K40" s="8">
        <f t="shared" si="2"/>
        <v>18837.599999999999</v>
      </c>
    </row>
    <row r="41" spans="1:11" s="23" customFormat="1" ht="30" customHeight="1">
      <c r="A41" s="24"/>
      <c r="B41" s="102"/>
      <c r="C41" s="109"/>
      <c r="D41" s="33" t="s">
        <v>47</v>
      </c>
      <c r="E41" s="49">
        <v>3139.6</v>
      </c>
      <c r="F41" s="49">
        <v>3139.6</v>
      </c>
      <c r="G41" s="49">
        <v>3139.6</v>
      </c>
      <c r="H41" s="49">
        <v>3139.6</v>
      </c>
      <c r="I41" s="49">
        <v>3139.6</v>
      </c>
      <c r="J41" s="49">
        <v>3139.6</v>
      </c>
      <c r="K41" s="8">
        <f t="shared" si="2"/>
        <v>18837.599999999999</v>
      </c>
    </row>
    <row r="42" spans="1:11" s="23" customFormat="1" ht="32.1" customHeight="1">
      <c r="A42" s="34">
        <v>6</v>
      </c>
      <c r="B42" s="99" t="s">
        <v>52</v>
      </c>
      <c r="C42" s="87" t="s">
        <v>54</v>
      </c>
      <c r="D42" s="33" t="s">
        <v>20</v>
      </c>
      <c r="E42" s="49">
        <f>E43</f>
        <v>5.7</v>
      </c>
      <c r="F42" s="49">
        <f t="shared" ref="F42:J42" si="18">F43</f>
        <v>5.7</v>
      </c>
      <c r="G42" s="49">
        <f t="shared" si="18"/>
        <v>5.7</v>
      </c>
      <c r="H42" s="49">
        <f t="shared" si="18"/>
        <v>5.7</v>
      </c>
      <c r="I42" s="49">
        <f t="shared" si="18"/>
        <v>5.7</v>
      </c>
      <c r="J42" s="49">
        <f t="shared" si="18"/>
        <v>5.7</v>
      </c>
      <c r="K42" s="8">
        <f t="shared" si="2"/>
        <v>34.200000000000003</v>
      </c>
    </row>
    <row r="43" spans="1:11" s="23" customFormat="1" ht="32.1" customHeight="1">
      <c r="A43" s="24"/>
      <c r="B43" s="105"/>
      <c r="C43" s="109"/>
      <c r="D43" s="33" t="s">
        <v>30</v>
      </c>
      <c r="E43" s="49">
        <v>5.7</v>
      </c>
      <c r="F43" s="49">
        <v>5.7</v>
      </c>
      <c r="G43" s="49">
        <v>5.7</v>
      </c>
      <c r="H43" s="49">
        <v>5.7</v>
      </c>
      <c r="I43" s="49">
        <v>5.7</v>
      </c>
      <c r="J43" s="49">
        <v>5.7</v>
      </c>
      <c r="K43" s="8">
        <f t="shared" si="2"/>
        <v>34.200000000000003</v>
      </c>
    </row>
    <row r="44" spans="1:11" s="23" customFormat="1" ht="31.5" customHeight="1">
      <c r="A44" s="69">
        <v>7</v>
      </c>
      <c r="B44" s="99" t="s">
        <v>52</v>
      </c>
      <c r="C44" s="87" t="s">
        <v>55</v>
      </c>
      <c r="D44" s="33" t="s">
        <v>20</v>
      </c>
      <c r="E44" s="49">
        <f>E45</f>
        <v>0</v>
      </c>
      <c r="F44" s="49">
        <f t="shared" ref="F44:J44" si="19">F45</f>
        <v>0</v>
      </c>
      <c r="G44" s="49">
        <f t="shared" si="19"/>
        <v>0</v>
      </c>
      <c r="H44" s="49">
        <f t="shared" si="19"/>
        <v>0</v>
      </c>
      <c r="I44" s="49">
        <f t="shared" si="19"/>
        <v>0</v>
      </c>
      <c r="J44" s="49">
        <f t="shared" si="19"/>
        <v>0</v>
      </c>
      <c r="K44" s="8">
        <f t="shared" si="2"/>
        <v>0</v>
      </c>
    </row>
    <row r="45" spans="1:11" s="23" customFormat="1" ht="33" customHeight="1">
      <c r="A45" s="70"/>
      <c r="B45" s="102"/>
      <c r="C45" s="109"/>
      <c r="D45" s="33" t="s">
        <v>47</v>
      </c>
      <c r="E45" s="49">
        <v>0</v>
      </c>
      <c r="F45" s="8">
        <v>0</v>
      </c>
      <c r="G45" s="8">
        <v>0</v>
      </c>
      <c r="H45" s="49">
        <v>0</v>
      </c>
      <c r="I45" s="50">
        <v>0</v>
      </c>
      <c r="J45" s="50">
        <v>0</v>
      </c>
      <c r="K45" s="8">
        <f t="shared" si="2"/>
        <v>0</v>
      </c>
    </row>
    <row r="46" spans="1:11" s="23" customFormat="1" ht="56.1" customHeight="1">
      <c r="A46" s="69">
        <v>8</v>
      </c>
      <c r="B46" s="99" t="s">
        <v>52</v>
      </c>
      <c r="C46" s="87" t="s">
        <v>56</v>
      </c>
      <c r="D46" s="33" t="s">
        <v>20</v>
      </c>
      <c r="E46" s="49">
        <f>E47</f>
        <v>4.0999999999999996</v>
      </c>
      <c r="F46" s="49">
        <f t="shared" ref="F46:J46" si="20">F47</f>
        <v>22.8</v>
      </c>
      <c r="G46" s="49">
        <f t="shared" si="20"/>
        <v>8.66</v>
      </c>
      <c r="H46" s="49">
        <f t="shared" si="20"/>
        <v>8.66</v>
      </c>
      <c r="I46" s="49">
        <f t="shared" si="20"/>
        <v>8.66</v>
      </c>
      <c r="J46" s="49">
        <f t="shared" si="20"/>
        <v>8.66</v>
      </c>
      <c r="K46" s="8">
        <f t="shared" si="2"/>
        <v>61.539999999999992</v>
      </c>
    </row>
    <row r="47" spans="1:11" s="23" customFormat="1" ht="56.1" customHeight="1">
      <c r="A47" s="70"/>
      <c r="B47" s="102"/>
      <c r="C47" s="109"/>
      <c r="D47" s="33" t="s">
        <v>46</v>
      </c>
      <c r="E47" s="49">
        <v>4.0999999999999996</v>
      </c>
      <c r="F47" s="49">
        <v>22.8</v>
      </c>
      <c r="G47" s="49">
        <v>8.66</v>
      </c>
      <c r="H47" s="49">
        <v>8.66</v>
      </c>
      <c r="I47" s="49">
        <v>8.66</v>
      </c>
      <c r="J47" s="49">
        <v>8.66</v>
      </c>
      <c r="K47" s="8">
        <f t="shared" si="2"/>
        <v>61.539999999999992</v>
      </c>
    </row>
    <row r="48" spans="1:11" s="23" customFormat="1" ht="38.25" customHeight="1">
      <c r="A48" s="69">
        <v>9</v>
      </c>
      <c r="B48" s="99" t="s">
        <v>52</v>
      </c>
      <c r="C48" s="103" t="s">
        <v>57</v>
      </c>
      <c r="D48" s="33" t="s">
        <v>20</v>
      </c>
      <c r="E48" s="8">
        <f>E49</f>
        <v>0</v>
      </c>
      <c r="F48" s="8">
        <f t="shared" ref="F48:J48" si="21">F49</f>
        <v>0</v>
      </c>
      <c r="G48" s="8">
        <f t="shared" si="21"/>
        <v>0</v>
      </c>
      <c r="H48" s="49">
        <f t="shared" si="21"/>
        <v>0</v>
      </c>
      <c r="I48" s="50">
        <f t="shared" si="21"/>
        <v>0</v>
      </c>
      <c r="J48" s="50">
        <f t="shared" si="21"/>
        <v>0</v>
      </c>
      <c r="K48" s="8">
        <f t="shared" si="2"/>
        <v>0</v>
      </c>
    </row>
    <row r="49" spans="1:11" s="23" customFormat="1" ht="24" customHeight="1">
      <c r="A49" s="70"/>
      <c r="B49" s="102"/>
      <c r="C49" s="104"/>
      <c r="D49" s="33" t="s">
        <v>47</v>
      </c>
      <c r="E49" s="8">
        <v>0</v>
      </c>
      <c r="F49" s="8">
        <v>0</v>
      </c>
      <c r="G49" s="8">
        <v>0</v>
      </c>
      <c r="H49" s="49">
        <v>0</v>
      </c>
      <c r="I49" s="50">
        <v>0</v>
      </c>
      <c r="J49" s="50">
        <v>0</v>
      </c>
      <c r="K49" s="8">
        <f t="shared" si="2"/>
        <v>0</v>
      </c>
    </row>
    <row r="50" spans="1:11" s="23" customFormat="1" ht="15.75">
      <c r="H50" s="31"/>
    </row>
    <row r="51" spans="1:11" s="23" customFormat="1" ht="15.75">
      <c r="H51" s="31"/>
    </row>
  </sheetData>
  <mergeCells count="41">
    <mergeCell ref="C48:C49"/>
    <mergeCell ref="C29:C30"/>
    <mergeCell ref="B42:B43"/>
    <mergeCell ref="C37:C39"/>
    <mergeCell ref="C40:C41"/>
    <mergeCell ref="C42:C43"/>
    <mergeCell ref="C44:C45"/>
    <mergeCell ref="C46:C47"/>
    <mergeCell ref="C32:C34"/>
    <mergeCell ref="A46:A47"/>
    <mergeCell ref="A48:A49"/>
    <mergeCell ref="B12:B13"/>
    <mergeCell ref="B14:B17"/>
    <mergeCell ref="B18:B21"/>
    <mergeCell ref="B25:B28"/>
    <mergeCell ref="B32:B34"/>
    <mergeCell ref="B37:B39"/>
    <mergeCell ref="B40:B41"/>
    <mergeCell ref="B44:B45"/>
    <mergeCell ref="B46:B47"/>
    <mergeCell ref="B48:B49"/>
    <mergeCell ref="A25:A28"/>
    <mergeCell ref="A32:A34"/>
    <mergeCell ref="A35:A36"/>
    <mergeCell ref="A37:A39"/>
    <mergeCell ref="A44:A45"/>
    <mergeCell ref="A10:K10"/>
    <mergeCell ref="E12:K12"/>
    <mergeCell ref="A12:A13"/>
    <mergeCell ref="A14:A17"/>
    <mergeCell ref="A18:A21"/>
    <mergeCell ref="D12:D13"/>
    <mergeCell ref="C12:C13"/>
    <mergeCell ref="C14:C17"/>
    <mergeCell ref="C18:C21"/>
    <mergeCell ref="B29:B30"/>
    <mergeCell ref="C35:C36"/>
    <mergeCell ref="B35:B36"/>
    <mergeCell ref="B22:B23"/>
    <mergeCell ref="C22:C23"/>
    <mergeCell ref="C25:C28"/>
  </mergeCells>
  <pageMargins left="0.31496062992126" right="0.31496062992126" top="0.55118110236220497" bottom="0.55118110236220497" header="0.31496062992126" footer="0.31496062992126"/>
  <pageSetup paperSize="9" scale="78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G33" sqref="G33"/>
    </sheetView>
  </sheetViews>
  <sheetFormatPr defaultColWidth="9" defaultRowHeight="15"/>
  <cols>
    <col min="2" max="2" width="34.85546875" customWidth="1"/>
    <col min="3" max="3" width="22.7109375" customWidth="1"/>
    <col min="4" max="5" width="13.7109375" customWidth="1"/>
    <col min="6" max="6" width="21.42578125" customWidth="1"/>
    <col min="7" max="7" width="18.7109375" customWidth="1"/>
    <col min="8" max="8" width="36.42578125" customWidth="1"/>
    <col min="9" max="9" width="13.140625" customWidth="1"/>
  </cols>
  <sheetData>
    <row r="1" spans="1:8" ht="18.75">
      <c r="A1" s="1"/>
      <c r="B1" s="1"/>
      <c r="C1" s="1"/>
      <c r="D1" s="1"/>
      <c r="E1" s="1"/>
      <c r="F1" s="1"/>
      <c r="G1" s="1" t="s">
        <v>102</v>
      </c>
      <c r="H1" s="2"/>
    </row>
    <row r="2" spans="1:8" ht="18.75">
      <c r="A2" s="1"/>
      <c r="B2" s="1"/>
      <c r="C2" s="1"/>
      <c r="D2" s="1"/>
      <c r="E2" s="1"/>
      <c r="F2" s="1"/>
      <c r="G2" s="1"/>
      <c r="H2" s="2"/>
    </row>
    <row r="3" spans="1:8" ht="18.75">
      <c r="A3" s="1"/>
      <c r="B3" s="1"/>
      <c r="C3" s="1"/>
      <c r="D3" s="1"/>
      <c r="E3" s="1"/>
      <c r="F3" s="1"/>
      <c r="G3" s="1"/>
      <c r="H3" s="1"/>
    </row>
    <row r="4" spans="1:8" ht="18.75">
      <c r="A4" s="127" t="s">
        <v>58</v>
      </c>
      <c r="B4" s="127"/>
      <c r="C4" s="127"/>
      <c r="D4" s="127"/>
      <c r="E4" s="127"/>
      <c r="F4" s="127"/>
      <c r="G4" s="127"/>
      <c r="H4" s="127"/>
    </row>
    <row r="5" spans="1:8" ht="18.75">
      <c r="A5" s="127" t="s">
        <v>59</v>
      </c>
      <c r="B5" s="127"/>
      <c r="C5" s="127"/>
      <c r="D5" s="127"/>
      <c r="E5" s="127"/>
      <c r="F5" s="127"/>
      <c r="G5" s="127"/>
      <c r="H5" s="127"/>
    </row>
    <row r="6" spans="1:8" ht="18.75">
      <c r="A6" s="127" t="s">
        <v>82</v>
      </c>
      <c r="B6" s="127"/>
      <c r="C6" s="127"/>
      <c r="D6" s="127"/>
      <c r="E6" s="127"/>
      <c r="F6" s="127"/>
      <c r="G6" s="127"/>
      <c r="H6" s="127"/>
    </row>
    <row r="7" spans="1:8" ht="16.5">
      <c r="A7" s="3"/>
      <c r="B7" s="3"/>
      <c r="C7" s="3"/>
      <c r="D7" s="3"/>
      <c r="E7" s="3"/>
      <c r="F7" s="3"/>
      <c r="G7" s="3"/>
      <c r="H7" s="3"/>
    </row>
    <row r="8" spans="1:8" ht="15.75">
      <c r="A8" s="65" t="s">
        <v>11</v>
      </c>
      <c r="B8" s="66" t="s">
        <v>60</v>
      </c>
      <c r="C8" s="66" t="s">
        <v>61</v>
      </c>
      <c r="D8" s="128" t="s">
        <v>62</v>
      </c>
      <c r="E8" s="128"/>
      <c r="F8" s="128" t="s">
        <v>15</v>
      </c>
      <c r="G8" s="128" t="s">
        <v>63</v>
      </c>
      <c r="H8" s="129" t="s">
        <v>64</v>
      </c>
    </row>
    <row r="9" spans="1:8" ht="72.75" customHeight="1">
      <c r="A9" s="65"/>
      <c r="B9" s="66"/>
      <c r="C9" s="65"/>
      <c r="D9" s="6" t="s">
        <v>65</v>
      </c>
      <c r="E9" s="6" t="s">
        <v>66</v>
      </c>
      <c r="F9" s="128"/>
      <c r="G9" s="128"/>
      <c r="H9" s="130"/>
    </row>
    <row r="10" spans="1:8" ht="19.5" customHeight="1">
      <c r="A10" s="7"/>
      <c r="B10" s="140" t="s">
        <v>67</v>
      </c>
      <c r="C10" s="135" t="s">
        <v>98</v>
      </c>
      <c r="D10" s="152">
        <v>45658</v>
      </c>
      <c r="E10" s="147">
        <v>46022</v>
      </c>
      <c r="F10" s="4" t="s">
        <v>20</v>
      </c>
      <c r="G10" s="8">
        <f>G11+G12+G13</f>
        <v>57925.999999999993</v>
      </c>
      <c r="H10" s="135" t="s">
        <v>68</v>
      </c>
    </row>
    <row r="11" spans="1:8" ht="30" customHeight="1">
      <c r="A11" s="9"/>
      <c r="B11" s="140"/>
      <c r="C11" s="136"/>
      <c r="D11" s="152"/>
      <c r="E11" s="147"/>
      <c r="F11" s="5" t="s">
        <v>69</v>
      </c>
      <c r="G11" s="11">
        <f>G15+G22+G40</f>
        <v>4.0999999999999996</v>
      </c>
      <c r="H11" s="136"/>
    </row>
    <row r="12" spans="1:8" ht="30" customHeight="1">
      <c r="A12" s="9"/>
      <c r="B12" s="140"/>
      <c r="C12" s="136"/>
      <c r="D12" s="152"/>
      <c r="E12" s="147"/>
      <c r="F12" s="5" t="s">
        <v>70</v>
      </c>
      <c r="G12" s="11">
        <f>G16+G23+G30+G38+G35</f>
        <v>7799.9000000000005</v>
      </c>
      <c r="H12" s="136"/>
    </row>
    <row r="13" spans="1:8" ht="30" customHeight="1">
      <c r="A13" s="9"/>
      <c r="B13" s="140"/>
      <c r="C13" s="136"/>
      <c r="D13" s="152"/>
      <c r="E13" s="147"/>
      <c r="F13" s="47" t="s">
        <v>99</v>
      </c>
      <c r="G13" s="8">
        <f>G17+G24+G31+G36+G37+G39+G41</f>
        <v>50121.999999999993</v>
      </c>
      <c r="H13" s="136"/>
    </row>
    <row r="14" spans="1:8" ht="30" customHeight="1">
      <c r="A14" s="122">
        <v>1</v>
      </c>
      <c r="B14" s="141" t="s">
        <v>71</v>
      </c>
      <c r="C14" s="66" t="s">
        <v>98</v>
      </c>
      <c r="D14" s="148">
        <v>45658</v>
      </c>
      <c r="E14" s="148">
        <v>46022</v>
      </c>
      <c r="F14" s="4" t="s">
        <v>20</v>
      </c>
      <c r="G14" s="16">
        <f>G16+G17+G15</f>
        <v>46110.299999999996</v>
      </c>
      <c r="H14" s="77" t="s">
        <v>100</v>
      </c>
    </row>
    <row r="15" spans="1:8" ht="30" customHeight="1">
      <c r="A15" s="122"/>
      <c r="B15" s="141"/>
      <c r="C15" s="66"/>
      <c r="D15" s="149"/>
      <c r="E15" s="149"/>
      <c r="F15" s="29" t="s">
        <v>69</v>
      </c>
      <c r="G15" s="10">
        <v>0</v>
      </c>
      <c r="H15" s="77"/>
    </row>
    <row r="16" spans="1:8" ht="30" customHeight="1">
      <c r="A16" s="122"/>
      <c r="B16" s="141"/>
      <c r="C16" s="65"/>
      <c r="D16" s="149"/>
      <c r="E16" s="149"/>
      <c r="F16" s="4" t="s">
        <v>70</v>
      </c>
      <c r="G16" s="11">
        <f>G19+G20</f>
        <v>5384.6</v>
      </c>
      <c r="H16" s="77"/>
    </row>
    <row r="17" spans="1:8" ht="30" customHeight="1">
      <c r="A17" s="122"/>
      <c r="B17" s="141"/>
      <c r="C17" s="65"/>
      <c r="D17" s="150"/>
      <c r="E17" s="150"/>
      <c r="F17" s="47" t="s">
        <v>99</v>
      </c>
      <c r="G17" s="50">
        <f>G18</f>
        <v>40725.699999999997</v>
      </c>
      <c r="H17" s="77"/>
    </row>
    <row r="18" spans="1:8" ht="24.95" customHeight="1">
      <c r="A18" s="123"/>
      <c r="B18" s="116" t="s">
        <v>85</v>
      </c>
      <c r="C18" s="137"/>
      <c r="D18" s="144">
        <v>45658</v>
      </c>
      <c r="E18" s="144">
        <v>46022</v>
      </c>
      <c r="F18" s="47" t="s">
        <v>99</v>
      </c>
      <c r="G18" s="50">
        <f>'Приложение 2'!E22</f>
        <v>40725.699999999997</v>
      </c>
      <c r="H18" s="116"/>
    </row>
    <row r="19" spans="1:8" ht="24.95" customHeight="1">
      <c r="A19" s="124"/>
      <c r="B19" s="142"/>
      <c r="C19" s="138"/>
      <c r="D19" s="138"/>
      <c r="E19" s="138"/>
      <c r="F19" s="56" t="s">
        <v>70</v>
      </c>
      <c r="G19" s="50">
        <f>'Приложение 2'!E23</f>
        <v>3506.6</v>
      </c>
      <c r="H19" s="142"/>
    </row>
    <row r="20" spans="1:8" ht="66" customHeight="1">
      <c r="A20" s="13"/>
      <c r="B20" s="35" t="s">
        <v>87</v>
      </c>
      <c r="C20" s="12"/>
      <c r="D20" s="15">
        <v>45658</v>
      </c>
      <c r="E20" s="15">
        <v>46022</v>
      </c>
      <c r="F20" s="40" t="s">
        <v>70</v>
      </c>
      <c r="G20" s="51">
        <f>'Приложение 2'!E24</f>
        <v>1878</v>
      </c>
      <c r="H20" s="44"/>
    </row>
    <row r="21" spans="1:8" ht="26.1" customHeight="1">
      <c r="A21" s="125">
        <v>2</v>
      </c>
      <c r="B21" s="143" t="s">
        <v>72</v>
      </c>
      <c r="C21" s="139" t="s">
        <v>73</v>
      </c>
      <c r="D21" s="151">
        <v>45658</v>
      </c>
      <c r="E21" s="151">
        <v>46022</v>
      </c>
      <c r="F21" s="12" t="s">
        <v>20</v>
      </c>
      <c r="G21" s="17">
        <f>G23+G24+G22</f>
        <v>3756.7</v>
      </c>
      <c r="H21" s="153" t="s">
        <v>74</v>
      </c>
    </row>
    <row r="22" spans="1:8" ht="31.5">
      <c r="A22" s="125"/>
      <c r="B22" s="143"/>
      <c r="C22" s="139"/>
      <c r="D22" s="151"/>
      <c r="E22" s="151"/>
      <c r="F22" s="29" t="s">
        <v>69</v>
      </c>
      <c r="G22" s="17">
        <v>0</v>
      </c>
      <c r="H22" s="153"/>
    </row>
    <row r="23" spans="1:8" ht="26.1" customHeight="1">
      <c r="A23" s="125"/>
      <c r="B23" s="143"/>
      <c r="C23" s="139"/>
      <c r="D23" s="151"/>
      <c r="E23" s="151"/>
      <c r="F23" s="12" t="s">
        <v>70</v>
      </c>
      <c r="G23" s="52">
        <f>G27+G25</f>
        <v>2259</v>
      </c>
      <c r="H23" s="153"/>
    </row>
    <row r="24" spans="1:8" ht="26.1" customHeight="1">
      <c r="A24" s="125"/>
      <c r="B24" s="143"/>
      <c r="C24" s="139"/>
      <c r="D24" s="151"/>
      <c r="E24" s="151"/>
      <c r="F24" s="47" t="s">
        <v>99</v>
      </c>
      <c r="G24" s="52">
        <f>G28+G26</f>
        <v>1497.7</v>
      </c>
      <c r="H24" s="153"/>
    </row>
    <row r="25" spans="1:8" ht="32.25" customHeight="1">
      <c r="A25" s="126"/>
      <c r="B25" s="116" t="s">
        <v>90</v>
      </c>
      <c r="C25" s="126"/>
      <c r="D25" s="151">
        <v>45658</v>
      </c>
      <c r="E25" s="151">
        <v>46022</v>
      </c>
      <c r="F25" s="12" t="s">
        <v>70</v>
      </c>
      <c r="G25" s="49">
        <f>'Приложение 2'!E29</f>
        <v>2259</v>
      </c>
      <c r="H25" s="116"/>
    </row>
    <row r="26" spans="1:8" ht="39" customHeight="1">
      <c r="A26" s="126"/>
      <c r="B26" s="88"/>
      <c r="C26" s="126"/>
      <c r="D26" s="151"/>
      <c r="E26" s="151"/>
      <c r="F26" s="57" t="s">
        <v>99</v>
      </c>
      <c r="G26" s="49">
        <f>'Приложение 2'!E30</f>
        <v>1497.7</v>
      </c>
      <c r="H26" s="154"/>
    </row>
    <row r="27" spans="1:8" ht="48.95" customHeight="1">
      <c r="A27" s="126"/>
      <c r="B27" s="116" t="s">
        <v>95</v>
      </c>
      <c r="C27" s="45"/>
      <c r="D27" s="117">
        <v>45658</v>
      </c>
      <c r="E27" s="118">
        <v>46022</v>
      </c>
      <c r="F27" s="57"/>
      <c r="G27" s="59"/>
      <c r="H27" s="126"/>
    </row>
    <row r="28" spans="1:8" ht="48.95" customHeight="1">
      <c r="A28" s="126"/>
      <c r="B28" s="88"/>
      <c r="C28" s="46"/>
      <c r="D28" s="112"/>
      <c r="E28" s="112"/>
      <c r="F28" s="60" t="s">
        <v>99</v>
      </c>
      <c r="G28" s="53">
        <v>0</v>
      </c>
      <c r="H28" s="126"/>
    </row>
    <row r="29" spans="1:8" ht="27.75" customHeight="1">
      <c r="A29" s="110">
        <v>3</v>
      </c>
      <c r="B29" s="119" t="s">
        <v>75</v>
      </c>
      <c r="C29" s="113" t="s">
        <v>76</v>
      </c>
      <c r="D29" s="54"/>
      <c r="E29" s="54"/>
      <c r="F29" s="47" t="s">
        <v>20</v>
      </c>
      <c r="G29" s="53">
        <f>G30+G31</f>
        <v>4757.5</v>
      </c>
      <c r="H29" s="113" t="s">
        <v>77</v>
      </c>
    </row>
    <row r="30" spans="1:8" ht="27" customHeight="1">
      <c r="A30" s="111"/>
      <c r="B30" s="120"/>
      <c r="C30" s="114"/>
      <c r="D30" s="54"/>
      <c r="E30" s="54"/>
      <c r="F30" s="47" t="s">
        <v>70</v>
      </c>
      <c r="G30" s="55">
        <f>G32</f>
        <v>0</v>
      </c>
      <c r="H30" s="114"/>
    </row>
    <row r="31" spans="1:8" ht="31.5" customHeight="1">
      <c r="A31" s="112"/>
      <c r="B31" s="121"/>
      <c r="C31" s="115"/>
      <c r="D31" s="41">
        <v>45658</v>
      </c>
      <c r="E31" s="41">
        <v>46022</v>
      </c>
      <c r="F31" s="47" t="s">
        <v>99</v>
      </c>
      <c r="G31" s="50">
        <f>G33</f>
        <v>4757.5</v>
      </c>
      <c r="H31" s="115"/>
    </row>
    <row r="32" spans="1:8" ht="34.5" customHeight="1">
      <c r="A32" s="123"/>
      <c r="B32" s="116" t="s">
        <v>93</v>
      </c>
      <c r="C32" s="137"/>
      <c r="D32" s="144">
        <v>45658</v>
      </c>
      <c r="E32" s="144">
        <v>46022</v>
      </c>
      <c r="F32" s="47" t="s">
        <v>70</v>
      </c>
      <c r="G32" s="49">
        <f>'Приложение 2'!E35</f>
        <v>0</v>
      </c>
      <c r="H32" s="116"/>
    </row>
    <row r="33" spans="1:8" ht="32.25" customHeight="1">
      <c r="A33" s="124"/>
      <c r="B33" s="142"/>
      <c r="C33" s="138"/>
      <c r="D33" s="138"/>
      <c r="E33" s="138"/>
      <c r="F33" s="47" t="s">
        <v>99</v>
      </c>
      <c r="G33" s="49">
        <f>'Приложение 2'!E36</f>
        <v>4757.5</v>
      </c>
      <c r="H33" s="142"/>
    </row>
    <row r="34" spans="1:8" ht="43.5" customHeight="1">
      <c r="A34" s="123">
        <v>4</v>
      </c>
      <c r="B34" s="113" t="s">
        <v>94</v>
      </c>
      <c r="C34" s="113"/>
      <c r="D34" s="117">
        <v>45658</v>
      </c>
      <c r="E34" s="117">
        <v>46022</v>
      </c>
      <c r="F34" s="12" t="s">
        <v>20</v>
      </c>
      <c r="G34" s="10">
        <f>G35+G36</f>
        <v>152.1</v>
      </c>
      <c r="H34" s="139" t="s">
        <v>81</v>
      </c>
    </row>
    <row r="35" spans="1:8" ht="40.5" customHeight="1">
      <c r="A35" s="133"/>
      <c r="B35" s="131"/>
      <c r="C35" s="131"/>
      <c r="D35" s="145"/>
      <c r="E35" s="145"/>
      <c r="F35" s="47" t="s">
        <v>70</v>
      </c>
      <c r="G35" s="50">
        <f>'Приложение 2'!E38</f>
        <v>150.6</v>
      </c>
      <c r="H35" s="139"/>
    </row>
    <row r="36" spans="1:8" ht="50.25" customHeight="1">
      <c r="A36" s="134"/>
      <c r="B36" s="132"/>
      <c r="C36" s="132"/>
      <c r="D36" s="146"/>
      <c r="E36" s="146"/>
      <c r="F36" s="47" t="s">
        <v>99</v>
      </c>
      <c r="G36" s="50">
        <f>'Приложение 2'!E39</f>
        <v>1.5</v>
      </c>
      <c r="H36" s="139"/>
    </row>
    <row r="37" spans="1:8" ht="69" customHeight="1">
      <c r="A37" s="13">
        <v>5</v>
      </c>
      <c r="B37" s="14" t="s">
        <v>53</v>
      </c>
      <c r="C37" s="44" t="s">
        <v>98</v>
      </c>
      <c r="D37" s="15">
        <v>45658</v>
      </c>
      <c r="E37" s="15">
        <v>46022</v>
      </c>
      <c r="F37" s="47" t="s">
        <v>99</v>
      </c>
      <c r="G37" s="16">
        <f>'Приложение 2'!E41</f>
        <v>3139.6</v>
      </c>
      <c r="H37" s="20" t="s">
        <v>78</v>
      </c>
    </row>
    <row r="38" spans="1:8" ht="85.5" customHeight="1">
      <c r="A38" s="13">
        <v>6</v>
      </c>
      <c r="B38" s="14" t="s">
        <v>54</v>
      </c>
      <c r="C38" s="14" t="s">
        <v>76</v>
      </c>
      <c r="D38" s="15">
        <v>45658</v>
      </c>
      <c r="E38" s="15">
        <v>46022</v>
      </c>
      <c r="F38" s="12" t="s">
        <v>70</v>
      </c>
      <c r="G38" s="16">
        <f>'Приложение 2'!E43</f>
        <v>5.7</v>
      </c>
      <c r="H38" s="20" t="s">
        <v>79</v>
      </c>
    </row>
    <row r="39" spans="1:8" ht="69.75" customHeight="1">
      <c r="A39" s="36" t="s">
        <v>96</v>
      </c>
      <c r="B39" s="37" t="s">
        <v>55</v>
      </c>
      <c r="C39" s="44" t="s">
        <v>98</v>
      </c>
      <c r="D39" s="15">
        <v>45658</v>
      </c>
      <c r="E39" s="15">
        <v>46022</v>
      </c>
      <c r="F39" s="47" t="s">
        <v>99</v>
      </c>
      <c r="G39" s="16">
        <v>0</v>
      </c>
      <c r="H39" s="20"/>
    </row>
    <row r="40" spans="1:8" ht="126">
      <c r="A40" s="18">
        <v>8</v>
      </c>
      <c r="B40" s="14" t="s">
        <v>56</v>
      </c>
      <c r="C40" s="14" t="s">
        <v>98</v>
      </c>
      <c r="D40" s="15">
        <v>45658</v>
      </c>
      <c r="E40" s="15">
        <v>46022</v>
      </c>
      <c r="F40" s="14" t="s">
        <v>69</v>
      </c>
      <c r="G40" s="16">
        <f>'Приложение 2'!E47</f>
        <v>4.0999999999999996</v>
      </c>
      <c r="H40" s="14" t="s">
        <v>80</v>
      </c>
    </row>
    <row r="41" spans="1:8" ht="68.25" customHeight="1">
      <c r="A41" s="42">
        <v>9</v>
      </c>
      <c r="B41" s="43" t="s">
        <v>57</v>
      </c>
      <c r="C41" s="43" t="s">
        <v>98</v>
      </c>
      <c r="D41" s="15">
        <v>45658</v>
      </c>
      <c r="E41" s="15">
        <v>46022</v>
      </c>
      <c r="F41" s="47" t="s">
        <v>99</v>
      </c>
      <c r="G41" s="10">
        <v>0</v>
      </c>
      <c r="H41" s="43"/>
    </row>
    <row r="42" spans="1:8" ht="16.5">
      <c r="A42" s="21"/>
      <c r="B42" s="21"/>
      <c r="C42" s="21"/>
      <c r="D42" s="21"/>
      <c r="E42" s="21"/>
      <c r="F42" s="21"/>
      <c r="G42" s="21"/>
      <c r="H42" s="21"/>
    </row>
    <row r="43" spans="1:8" ht="16.5">
      <c r="A43" s="21"/>
      <c r="B43" s="21"/>
      <c r="C43" s="21"/>
      <c r="D43" s="21"/>
      <c r="E43" s="21"/>
      <c r="F43" s="21"/>
      <c r="G43" s="21"/>
      <c r="H43" s="21"/>
    </row>
    <row r="44" spans="1:8" ht="16.5">
      <c r="A44" s="21"/>
      <c r="B44" s="21"/>
      <c r="C44" s="21"/>
      <c r="D44" s="21"/>
      <c r="E44" s="21"/>
      <c r="F44" s="21"/>
      <c r="G44" s="21"/>
      <c r="H44" s="21"/>
    </row>
    <row r="45" spans="1:8" ht="16.5">
      <c r="A45" s="21"/>
      <c r="B45" s="21"/>
      <c r="C45" s="21"/>
      <c r="D45" s="21"/>
      <c r="E45" s="21"/>
      <c r="F45" s="21"/>
      <c r="G45" s="21"/>
      <c r="H45" s="21"/>
    </row>
    <row r="46" spans="1:8">
      <c r="A46" s="22"/>
      <c r="B46" s="22"/>
      <c r="C46" s="22"/>
      <c r="D46" s="22"/>
      <c r="E46" s="22"/>
      <c r="F46" s="22"/>
      <c r="G46" s="22"/>
      <c r="H46" s="22"/>
    </row>
    <row r="47" spans="1:8">
      <c r="A47" s="22"/>
      <c r="B47" s="22"/>
      <c r="C47" s="22"/>
      <c r="D47" s="22"/>
      <c r="E47" s="22"/>
      <c r="F47" s="22"/>
      <c r="G47" s="22"/>
      <c r="H47" s="22"/>
    </row>
    <row r="48" spans="1:8">
      <c r="A48" s="22"/>
      <c r="B48" s="22"/>
      <c r="C48" s="22"/>
      <c r="D48" s="22"/>
      <c r="E48" s="22"/>
      <c r="F48" s="22"/>
      <c r="G48" s="22"/>
      <c r="H48" s="22"/>
    </row>
    <row r="49" spans="1:8">
      <c r="A49" s="22"/>
      <c r="B49" s="22"/>
      <c r="C49" s="22"/>
      <c r="D49" s="22"/>
      <c r="E49" s="22"/>
      <c r="F49" s="22"/>
      <c r="G49" s="22"/>
      <c r="H49" s="22"/>
    </row>
    <row r="50" spans="1:8">
      <c r="A50" s="22"/>
      <c r="B50" s="22"/>
      <c r="C50" s="22" t="s">
        <v>97</v>
      </c>
      <c r="D50" s="22"/>
      <c r="E50" s="22"/>
      <c r="F50" s="22"/>
      <c r="G50" s="22"/>
      <c r="H50" s="22"/>
    </row>
    <row r="51" spans="1:8">
      <c r="A51" s="22"/>
      <c r="B51" s="22"/>
      <c r="C51" s="22"/>
      <c r="D51" s="22"/>
      <c r="E51" s="22"/>
      <c r="F51" s="22"/>
      <c r="G51" s="22"/>
      <c r="H51" s="22"/>
    </row>
    <row r="52" spans="1:8">
      <c r="A52" s="22"/>
      <c r="B52" s="22"/>
      <c r="C52" s="22"/>
      <c r="D52" s="22"/>
      <c r="E52" s="22"/>
      <c r="F52" s="22"/>
      <c r="G52" s="22"/>
      <c r="H52" s="22"/>
    </row>
    <row r="53" spans="1:8">
      <c r="A53" s="22"/>
      <c r="B53" s="22"/>
      <c r="C53" s="22"/>
      <c r="D53" s="22"/>
      <c r="E53" s="22"/>
      <c r="F53" s="22"/>
      <c r="G53" s="22"/>
      <c r="H53" s="22"/>
    </row>
  </sheetData>
  <mergeCells count="60">
    <mergeCell ref="H10:H13"/>
    <mergeCell ref="H14:H17"/>
    <mergeCell ref="H18:H19"/>
    <mergeCell ref="H34:H36"/>
    <mergeCell ref="H21:H24"/>
    <mergeCell ref="H25:H26"/>
    <mergeCell ref="H27:H28"/>
    <mergeCell ref="H32:H33"/>
    <mergeCell ref="D32:D33"/>
    <mergeCell ref="D34:D36"/>
    <mergeCell ref="E32:E33"/>
    <mergeCell ref="F8:F9"/>
    <mergeCell ref="E10:E13"/>
    <mergeCell ref="E14:E17"/>
    <mergeCell ref="E18:E19"/>
    <mergeCell ref="E21:E24"/>
    <mergeCell ref="E25:E26"/>
    <mergeCell ref="E34:E36"/>
    <mergeCell ref="D10:D13"/>
    <mergeCell ref="D14:D17"/>
    <mergeCell ref="D18:D19"/>
    <mergeCell ref="D21:D24"/>
    <mergeCell ref="D25:D26"/>
    <mergeCell ref="B34:B36"/>
    <mergeCell ref="A27:A28"/>
    <mergeCell ref="A34:A36"/>
    <mergeCell ref="A32:A33"/>
    <mergeCell ref="C10:C13"/>
    <mergeCell ref="C14:C17"/>
    <mergeCell ref="C18:C19"/>
    <mergeCell ref="C21:C24"/>
    <mergeCell ref="C25:C26"/>
    <mergeCell ref="C34:C36"/>
    <mergeCell ref="C32:C33"/>
    <mergeCell ref="B10:B13"/>
    <mergeCell ref="B14:B17"/>
    <mergeCell ref="B18:B19"/>
    <mergeCell ref="B21:B24"/>
    <mergeCell ref="B32:B33"/>
    <mergeCell ref="A4:H4"/>
    <mergeCell ref="A5:H5"/>
    <mergeCell ref="A6:H6"/>
    <mergeCell ref="D8:E8"/>
    <mergeCell ref="A8:A9"/>
    <mergeCell ref="C8:C9"/>
    <mergeCell ref="B8:B9"/>
    <mergeCell ref="G8:G9"/>
    <mergeCell ref="H8:H9"/>
    <mergeCell ref="A14:A17"/>
    <mergeCell ref="A18:A19"/>
    <mergeCell ref="A21:A24"/>
    <mergeCell ref="A25:A26"/>
    <mergeCell ref="B25:B26"/>
    <mergeCell ref="A29:A31"/>
    <mergeCell ref="H29:H31"/>
    <mergeCell ref="B27:B28"/>
    <mergeCell ref="D27:D28"/>
    <mergeCell ref="E27:E28"/>
    <mergeCell ref="B29:B31"/>
    <mergeCell ref="C29:C31"/>
  </mergeCells>
  <pageMargins left="0.70866141732283505" right="0.31496062992126" top="0.74803149606299202" bottom="0.74803149606299202" header="0.31496062992126" footer="0.31496062992126"/>
  <pageSetup paperSize="9" scale="7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5</vt:lpstr>
      <vt:lpstr>Приложение 2</vt:lpstr>
      <vt:lpstr>Приложение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Агафонова НН</dc:creator>
  <cp:lastModifiedBy>Пользователь</cp:lastModifiedBy>
  <cp:lastPrinted>2025-07-02T05:57:37Z</cp:lastPrinted>
  <dcterms:created xsi:type="dcterms:W3CDTF">2006-09-16T00:00:00Z</dcterms:created>
  <dcterms:modified xsi:type="dcterms:W3CDTF">2025-07-02T07:41:13Z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649D5FA5D7A84495A2A3AB5DBA7DD18C_13</vt:lpwstr>
  </property>
  <property fmtid="{D5CDD505-2E9C-101B-9397-08002B2CF9AE}" pid="3" name="KSOProductBuildVer">
    <vt:lpwstr>1049-12.2.0.19307</vt:lpwstr>
  </property>
</Properties>
</file>